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05" firstSheet="25" activeTab="29"/>
  </bookViews>
  <sheets>
    <sheet name="առողջ" sheetId="1" r:id="rId1"/>
    <sheet name="առողջ հաշ." sheetId="2" r:id="rId2"/>
    <sheet name="արդար" sheetId="3" r:id="rId3"/>
    <sheet name="արդար հաշ." sheetId="4" r:id="rId4"/>
    <sheet name="արտակարգ" sheetId="5" r:id="rId5"/>
    <sheet name="արտակարգ հաշ." sheetId="6" r:id="rId6"/>
    <sheet name="կառ." sheetId="7" r:id="rId7"/>
    <sheet name="կառ.հաշ." sheetId="8" r:id="rId8"/>
    <sheet name="բնապահպ." sheetId="9" r:id="rId9"/>
    <sheet name="բնապահպ.հաշ." sheetId="10" r:id="rId10"/>
    <sheet name="գյուղ. " sheetId="11" r:id="rId11"/>
    <sheet name="գյուղ.հաշ." sheetId="12" r:id="rId12"/>
    <sheet name="էներգետ." sheetId="13" r:id="rId13"/>
    <sheet name="էներգետ.հաշ." sheetId="14" r:id="rId14"/>
    <sheet name="էկոնոմ" sheetId="15" r:id="rId15"/>
    <sheet name="էկոնոմ.հաշվ." sheetId="16" r:id="rId16"/>
    <sheet name="կրթութ." sheetId="17" r:id="rId17"/>
    <sheet name="կրթութ.հաշ." sheetId="18" r:id="rId18"/>
    <sheet name="պաշտպ." sheetId="19" r:id="rId19"/>
    <sheet name="պաշտպ.հաշվ" sheetId="20" r:id="rId20"/>
    <sheet name="սպորտ" sheetId="21" r:id="rId21"/>
    <sheet name="սպորտ հաշվ." sheetId="22" r:id="rId22"/>
    <sheet name="կապ և տրանսպ" sheetId="23" r:id="rId23"/>
    <sheet name="կապ և տրանսպ. հաշ." sheetId="24" r:id="rId24"/>
    <sheet name="քաղաքաշին" sheetId="25" r:id="rId25"/>
    <sheet name="քաղաքաշի.հաշ." sheetId="26" r:id="rId26"/>
    <sheet name="ջրային" sheetId="27" r:id="rId27"/>
    <sheet name="ջրային հաշվ." sheetId="28" r:id="rId28"/>
    <sheet name="հեռուստառադիո" sheetId="29" r:id="rId29"/>
    <sheet name="հեռուստառադիո հաշվ." sheetId="30" r:id="rId30"/>
    <sheet name="Sheet1" sheetId="31" r:id="rId31"/>
  </sheets>
  <externalReferences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<sst xmlns="http://schemas.openxmlformats.org/spreadsheetml/2006/main" count="1282" uniqueCount="233">
  <si>
    <t>Տեղեկանք</t>
  </si>
  <si>
    <t>Հայաստանի Հանրապետության պետական կառավարման մարմինների կողմից  ֆինանսատնտեսական մոնիտորինգի իրականացման ընթացքում Հայաստանի Հանրապետության կառավարությանն առընթեր պետական գույքի կառավարման վարչությանը տրամադրվող ցուցանիշների վերաբերյալ</t>
  </si>
  <si>
    <t>հ/հ</t>
  </si>
  <si>
    <t>Առևտրային կազմակերպության անվանումը</t>
  </si>
  <si>
    <t>Պետական մասնակցության չափը /%/</t>
  </si>
  <si>
    <t>Ընդամենը ոչ ընթացիկ ակտիվներ /ձև 1 տող 080/, այդ թվում</t>
  </si>
  <si>
    <t>Հիմնական միջոցներ /ձև 1 տող 010/</t>
  </si>
  <si>
    <t>Ընդամենը ընթացիկ ակտիվներ  /ձև 1 տող 220/</t>
  </si>
  <si>
    <t>Այդ թվում</t>
  </si>
  <si>
    <t>Ընդամենը սեփական կապիտալ  /ձև 1 տող 300/</t>
  </si>
  <si>
    <t>Ընդամենը ոչ ընթացիկ պարտավորություններ /ձև 1 տող 360/, այդ թվում</t>
  </si>
  <si>
    <t>Ընդամենը ընթացիկ պարտավորություններ/ձև 1 տող 490/</t>
  </si>
  <si>
    <t>Հաշվեկշիռ /ձև 1 տող 230 (500)/</t>
  </si>
  <si>
    <t>Արտադրանքի,ապրանքների,աշխատանքների, ծառայությունների իրացումից հասույթ  /ձև N 2 տող 010/, այդ թվում</t>
  </si>
  <si>
    <t>Զուտ շահույթ (վնաս) շահութահարկի գծով ծախսի նվազեցումից հետո  /ձև N 2 տող 180/</t>
  </si>
  <si>
    <t>Աշխատողների միջին ցուցակային թիվը, այդ թվում</t>
  </si>
  <si>
    <t>Դեբիտորական     պարտքեր վաճառքի գծով  /ձև 1 տող 160/</t>
  </si>
  <si>
    <t>Դրամական միջոցներ և դրանց համարժեքներ /ձև 1 տող 200/</t>
  </si>
  <si>
    <t>Կանոնադրական  (բաժնեհավաք) կապիտալի զուտ գումար /ձև 1 տող 240/</t>
  </si>
  <si>
    <t>Կուտակված շահույթ (վնաս) /ձև 1 տող 270/</t>
  </si>
  <si>
    <t>Պահուստային կապիտալ /ձև 1 տող 280/</t>
  </si>
  <si>
    <t>Կրեդիտորական պարտքեր գնումների գծով /ձև 1 տող 390/</t>
  </si>
  <si>
    <t>Կարճաժամկետ կրեդիտորական պարտքեր բյուջեին /ձև 1 տող 410/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</si>
  <si>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</si>
  <si>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</si>
  <si>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</si>
  <si>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</si>
  <si>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</si>
  <si>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</si>
  <si>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</si>
  <si>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</si>
  <si>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</si>
  <si>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</si>
  <si>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</si>
  <si>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</si>
  <si>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</si>
  <si>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</si>
  <si>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</si>
  <si>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</si>
  <si>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</si>
  <si>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</si>
  <si>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</si>
  <si>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</si>
  <si>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Մոնիտորինգի ցուցանիշներ</t>
  </si>
  <si>
    <t>հավելված 1</t>
  </si>
  <si>
    <t xml:space="preserve">Բացարձակ իրացվելիության գործակից  </t>
  </si>
  <si>
    <t xml:space="preserve">Իրացվելիության ընդհանուր գործակից </t>
  </si>
  <si>
    <t xml:space="preserve">Սեփական շրջանառու կապիտալ </t>
  </si>
  <si>
    <t xml:space="preserve">Սեփական շրջանառու միջոցներով ապահովվածության գործակից </t>
  </si>
  <si>
    <t xml:space="preserve">Ֆինանսավորման գործակից </t>
  </si>
  <si>
    <t>Ակտիվների շահութաբերություն %</t>
  </si>
  <si>
    <t>Ընթացիկ ակտիվների շահութաբերություն %</t>
  </si>
  <si>
    <t>Սեփական կապիտալի շահութաբերություն %</t>
  </si>
  <si>
    <t>Ընթացիկ ակտիվների կազմում դժվար իրացվող ակտիվների մասը %</t>
  </si>
  <si>
    <t xml:space="preserve">Դժվար իրացվող և արագ իրացվող ակտիվներիհարաբերակցություն % </t>
  </si>
  <si>
    <t xml:space="preserve">Ֆինանսական անկախության գործակից  </t>
  </si>
  <si>
    <t xml:space="preserve">Ֆինանսական կայունության գործակից </t>
  </si>
  <si>
    <t xml:space="preserve">Ներդրման գործակից </t>
  </si>
  <si>
    <t>Ակտիվների շրջանառելիության գործակից</t>
  </si>
  <si>
    <t>Ընթացիկ ակտիվների շրջանառելիության գործակից</t>
  </si>
  <si>
    <t>Վաճառքի /իրացման/ շահութաբերություն %</t>
  </si>
  <si>
    <t>Պարտավորությունների և սեփական կապիտալի հարաբերակցության գործակից</t>
  </si>
  <si>
    <t>ՀՀ արդարադատության նախարարություն</t>
  </si>
  <si>
    <t>հավելված 2</t>
  </si>
  <si>
    <t>ՀՀ կառավարության աշխատակազմ</t>
  </si>
  <si>
    <t xml:space="preserve">Ընթացիկ ակտիվների շահութաբերություն % </t>
  </si>
  <si>
    <t>Ընդամենը</t>
  </si>
  <si>
    <t>&lt;Ագրոսպասարկում&gt;ՓԲԸ</t>
  </si>
  <si>
    <t>100</t>
  </si>
  <si>
    <t>Կոտայքի ԳԱՄԿ ՊՓԲԸ</t>
  </si>
  <si>
    <t>ՀՀ գյուղատնտեսության նախարարություն</t>
  </si>
  <si>
    <t>հավելված 7</t>
  </si>
  <si>
    <t>&lt;ՀԱԷԿ&gt;ՓԲԸ</t>
  </si>
  <si>
    <t>&lt;Երևանի ՋԷԿ&gt;ՓԲԸ</t>
  </si>
  <si>
    <t>&lt;Որոտանի ՀԷԿՀ&gt;ՓԲԸ</t>
  </si>
  <si>
    <t>&lt;ԲԷՑ&gt;ՓԲԸ</t>
  </si>
  <si>
    <t>&lt;Հայգազարդ&gt;ՓԲԸ</t>
  </si>
  <si>
    <t>&lt;Էներգետիկական համակարգի օպերատոր&gt;ՓԲԸ</t>
  </si>
  <si>
    <t>&lt;Հաշվարկային կենտրոն&gt;ՓԲԸ</t>
  </si>
  <si>
    <t xml:space="preserve">&lt;Էներգակարգաբերում&gt; ՓԲԸ                                                      </t>
  </si>
  <si>
    <t>&lt;Էներգետիկայի գիտահետազոտական ինստիտուտ&gt; ՓԲԸ</t>
  </si>
  <si>
    <t>&lt;Հայատոմ&gt; ՓԲԸ</t>
  </si>
  <si>
    <t>&lt;Ռադիոակտիվ թափոնների վնասազերծում&gt; ՓԲԸ</t>
  </si>
  <si>
    <t xml:space="preserve">&lt;Անալիտիկ&gt; ՓԲԸ </t>
  </si>
  <si>
    <t>հավելված 8</t>
  </si>
  <si>
    <t>ՀՀ կրթության և գիտության նախարարություն</t>
  </si>
  <si>
    <t>հավելված 10</t>
  </si>
  <si>
    <t>ՀՀ պաշտպանության նախարարություն</t>
  </si>
  <si>
    <t>հավելված 12</t>
  </si>
  <si>
    <t>ՀՀ սպորտի և երիտասարդության հարցերի նախարարություն</t>
  </si>
  <si>
    <t>հավելված 13</t>
  </si>
  <si>
    <t>հավելված 14</t>
  </si>
  <si>
    <t>&lt;&lt;Պաշտոնական տեղեկագիր ՓԲԸ&gt;&gt;</t>
  </si>
  <si>
    <t>Հաշվետու ժամանակաշրջան</t>
  </si>
  <si>
    <t xml:space="preserve">&lt;&lt;Կրթության ազգային ինստիտուտ&gt;&gt; ՓԲԸ </t>
  </si>
  <si>
    <t>&lt;&lt;65 Ռազմական գործարան&gt;&gt; ՓԲԸ</t>
  </si>
  <si>
    <t>&lt;&lt;Լազերային տեխնիկա&gt;&gt; ՓԲԸ</t>
  </si>
  <si>
    <t>&lt;&lt;Արմենիկում&gt;&gt; ՓԲԸ</t>
  </si>
  <si>
    <t>&lt;&lt;Զինառ&gt;&gt; ՓԲԸ</t>
  </si>
  <si>
    <t>&lt;&lt;Արմ-Աէրո&gt;&gt; ՓԲԸ</t>
  </si>
  <si>
    <t>&lt;&lt;Գառնի-Լեռ ԳԱՄ&gt;&gt;ԲԲԸ</t>
  </si>
  <si>
    <t>&lt;&lt;Չարենցավանի հաստոցաշինական գործարան&gt;&gt;ԲԲԸ</t>
  </si>
  <si>
    <t>&lt;&lt;Պատնեշ&gt;&gt;ՓԲԸ</t>
  </si>
  <si>
    <t>&lt;&lt;ԵրՄԱԳ&gt;&gt; ՓԲԸ</t>
  </si>
  <si>
    <t>&lt;&lt;Հենակետ&gt;&gt;ՓԲԸ</t>
  </si>
  <si>
    <t>&lt;&lt;Հավաքական թիմերի մարզական կենտրոն&gt;&gt; ՓԲԸ</t>
  </si>
  <si>
    <t xml:space="preserve">&lt;&lt;Հատուկ կապ&gt;&gt; ՓԲԸ </t>
  </si>
  <si>
    <t>&lt;&lt;Հայավտոկայարան&gt;&gt; ՓԲԸ</t>
  </si>
  <si>
    <t>&lt;&lt;Մելիորացիա&gt;&gt; ՓԲԸ</t>
  </si>
  <si>
    <t>&lt;&lt;Սևան-Հրազդանյան-Ջրառ&gt;&gt; ՓԲԸ</t>
  </si>
  <si>
    <t>&lt;&lt;Ախուրյան-Արաքս-Ջրառ&gt;&gt; ՓԲԸ</t>
  </si>
  <si>
    <t>&lt;&lt;Վնասվածքաբանության և օրթոպեդիայի գիտական կենտրոն&gt;&gt; ՓԲԸ</t>
  </si>
  <si>
    <t>&lt;&lt;Ֆանարջյանի անվան ուռուցքաբանության ազգային կենտրոն &gt;&gt; ՓԲԸ</t>
  </si>
  <si>
    <t>&lt;&lt;Պրոֆ.Ռ.Օ. Յոլյանի անվ. արյունաբանական կենտրոն&gt;&gt; ՓԲԸ</t>
  </si>
  <si>
    <t>&lt;&lt;Սևանի հոգեբուժական հիվանդանոց&gt;&gt; ՓԲԸ</t>
  </si>
  <si>
    <t>&lt;&lt;Հատուկ պոլիկլինիկա&gt;&gt; ՓԲԸ</t>
  </si>
  <si>
    <t>&lt;&lt;Երևանի երկաթուղու պոլիկլինիկա&gt;&gt; ՓԲԸ</t>
  </si>
  <si>
    <t>&lt;&lt;Ճառագայթային բժշկության և այրվածքների գիտական կենտրոն&gt;&gt; ՓԲԸ</t>
  </si>
  <si>
    <t>հավելված 11</t>
  </si>
  <si>
    <t xml:space="preserve">&lt;&lt;Երկաթուղու շինարարության տնօրինություն&gt;&gt;ՓԲԸ </t>
  </si>
  <si>
    <t>&lt;Էլեկտրոնային կառավարման ենթակառուցվածքների ներդրման գրասենյակ&gt;ՓԲԸ</t>
  </si>
  <si>
    <t>&lt;&lt;Ն.Նորքի ուսանողական ավան&gt;&gt;ՓԲԸ</t>
  </si>
  <si>
    <t>ՀՀ բնապահպանության նախարարություն</t>
  </si>
  <si>
    <t>հավելված 6</t>
  </si>
  <si>
    <t>&lt;&lt;Գյուղատնտեսության աջակցության հանրապետական կենտրոն&gt;&gt;ՓԲԸ</t>
  </si>
  <si>
    <t>&lt;&lt;Տեխնիկական մշակաբույսերի փորձարարական կայան&gt;&gt; ՊՓԲԸ</t>
  </si>
  <si>
    <t>&lt;&lt;Գյումրիի սելեկցիոն կայան&gt;&gt;  ՓԲԸ</t>
  </si>
  <si>
    <t>Տավուշի ԳԱՄԿ ՓԲԸ</t>
  </si>
  <si>
    <t>Վայոց Ձորի ԳԱՄԿ ՓԲԸ</t>
  </si>
  <si>
    <t>Սյունիքի ԳԱՄԿ ՓԲԸ</t>
  </si>
  <si>
    <t>Արմավիրի ԳԱՄԿ ՓԲԸ</t>
  </si>
  <si>
    <t>Շիրակի ԳԱՄԿ ՓԲԸ</t>
  </si>
  <si>
    <t>Արագածոտնի ԳԱՄԿ ՓԲԸ</t>
  </si>
  <si>
    <t>Գեղարքունիքի ԳԱՄԿ ՓԲԸ</t>
  </si>
  <si>
    <t>Լոռու ԳԱՄԿ ՓԲԸ</t>
  </si>
  <si>
    <t>Արարատի ԳԱՄԿ ՓԲԸ</t>
  </si>
  <si>
    <t>ՀՀ առողջապահության նախարարություն</t>
  </si>
  <si>
    <t>Ընդամենը եկամուտներ</t>
  </si>
  <si>
    <t>Ընդամենը հիմնական գործունեությունից եկամուտներ</t>
  </si>
  <si>
    <t>Ընդամենը ծախսեր</t>
  </si>
  <si>
    <t>Ընդամենը հիմնական գործունեությունից ծախսեր</t>
  </si>
  <si>
    <t>&lt;&lt;Սուրբ Գրիգոր Լուսավորիչ&gt;&gt; ԲԿ  ՓԲԸ</t>
  </si>
  <si>
    <t>ՀՀ պետական բյուջե վճարված շահութաբաժինների գումարը</t>
  </si>
  <si>
    <t>&lt;&lt;Պաշտոնական տեղեկագիր&gt;&gt; ՓԲԸ</t>
  </si>
  <si>
    <t>ՀՀ պետական բյուջե վճարված շահութաբաժնի գումարը</t>
  </si>
  <si>
    <t>ՀՀպետական բյուջե վճարված շահութաբաժնի գումարը</t>
  </si>
  <si>
    <t>Ընդամենը  ծախսեր</t>
  </si>
  <si>
    <t>Ընդամենը հիմնական գործունեությունից  ծախսեր</t>
  </si>
  <si>
    <t>AKTIV</t>
  </si>
  <si>
    <t>PASSIV</t>
  </si>
  <si>
    <t>GR6</t>
  </si>
  <si>
    <t>GR14</t>
  </si>
  <si>
    <t xml:space="preserve">&lt;&lt;Ծաղկաձոր գլխավոր մարզահամալիր&gt;&gt; ՓԲԸ   </t>
  </si>
  <si>
    <t xml:space="preserve">&lt;&lt;Հայջրմուղկոյուղի&gt;&gt; ՓԲԸ </t>
  </si>
  <si>
    <t xml:space="preserve">&lt;&lt;Լոռի-ջրմուղկոյուղի&gt;&gt; ՓԲԸ </t>
  </si>
  <si>
    <t xml:space="preserve">&lt;&lt;Շիրակ-ջրմուղկոյուղի&gt;&gt; ՓԲԸ </t>
  </si>
  <si>
    <t xml:space="preserve">&lt;&lt; Նոր Ակունք&gt;&gt; ՓԲԸ </t>
  </si>
  <si>
    <t xml:space="preserve">                      </t>
  </si>
  <si>
    <t>&lt;&lt;Կոմետա &gt;&gt;ԲԲԸ</t>
  </si>
  <si>
    <t>&lt;&lt;Ստանդարտների ազգային ինստիտուտ &gt;&gt; ՓԲԸ</t>
  </si>
  <si>
    <t>&lt;&lt;Չափագիտության ազգային ինստիտուտ &gt;&gt; ՓԲԸ</t>
  </si>
  <si>
    <t>հավելված 9</t>
  </si>
  <si>
    <t>հավելված 15</t>
  </si>
  <si>
    <t>&lt;&lt;Տեղեկատվական ապահովման և ազդարարման կենտրոն&gt;&gt;ՓԲԸ</t>
  </si>
  <si>
    <t>&lt;&lt;Հատուկ լեռնափրկարար ծառայություն&gt;&gt; ՓԲԸ</t>
  </si>
  <si>
    <t>հավելված 4</t>
  </si>
  <si>
    <t>&lt;&lt;Հանրապետական անձավաբուժական կենտրոն&gt;&gt; ՓԲԸ</t>
  </si>
  <si>
    <t>&lt;&lt;Դեղերի և բժշկակական տեխնոլոգիաների  փորձագիտ. կենտրոն&gt;&gt; ՓԲԸ</t>
  </si>
  <si>
    <t>&lt;&lt;Ստեփանավանի օդանավակայան&gt;&gt; ՓԲԸ</t>
  </si>
  <si>
    <t>4+6=17</t>
  </si>
  <si>
    <t>9+13+14=17</t>
  </si>
  <si>
    <t>&lt;&lt;Դ.Համբարձումյանի անվան ջրային օլ.հերթ.մասնագիտ. մանկապ.մարզադպրոց&gt;&gt;ՓԲԸ</t>
  </si>
  <si>
    <t>4+6</t>
  </si>
  <si>
    <t>11+15+17</t>
  </si>
  <si>
    <t>&lt;&lt;Հայաստանի հեռուստատեսային և ռադիոհաղորդիչ ցանց&gt;&gt; ՓԲԸ</t>
  </si>
  <si>
    <t>&lt;&lt;Նորք&gt;&gt; ինֆեկցիոն կլինիկական հիվանդանոց&gt;&gt; ՓԲԸ</t>
  </si>
  <si>
    <t>&lt;&lt;Ակադեմիկոս Ս.Ավդալբեկյանի անվան առողջապ. ազգային ինստիտուտ&gt;&gt; ՓԲԸ</t>
  </si>
  <si>
    <t>&lt;&lt;Դիլիջան&gt;&gt; մանկական հակատուբերկուլյոզային առողջարան&gt;&gt; ՓԲԸ</t>
  </si>
  <si>
    <t>&lt;&lt;Զվարթնոց ԱՕԿ &gt;&gt; ՓԲԸ</t>
  </si>
  <si>
    <t>«Հայկական միրգ» ԲԲԸ</t>
  </si>
  <si>
    <t>«Պլաստպոլիմեր ԳՀԻ» ՓԲԸ</t>
  </si>
  <si>
    <t>«Հայփոստ» ՓԲԸ</t>
  </si>
  <si>
    <t>«Սալսա դիվելոփմենթ» ՓԲԸ</t>
  </si>
  <si>
    <t xml:space="preserve">&lt;&lt;Նուբարաշեն&gt;&gt; հոգեբուժական կենտրոն&gt;&gt; ՓԲԸ </t>
  </si>
  <si>
    <t>&lt;&lt;Օշական&gt;&gt; մանկական վերականգգնողական կենտրոն&gt;&gt; ՓԲԸ</t>
  </si>
  <si>
    <t>&lt;&lt;Նորք&gt;&gt; հոգեբուժական կենտրոն&gt;&gt; ՓԲԸ</t>
  </si>
  <si>
    <t>&lt;&lt;Ավան&gt;&gt; հոգեկան առողջության կենտրոն&gt;&gt; ՓԲԸ</t>
  </si>
  <si>
    <t>&lt;&lt;Նարկոլոգիական հանրապետական կենտրոն&gt;&gt; ՓԲԸ</t>
  </si>
  <si>
    <t>21</t>
  </si>
  <si>
    <t>&lt;&lt;Նևրոզների կլինիկա&gt;&gt;&gt; ՓԲԸ</t>
  </si>
  <si>
    <t>22</t>
  </si>
  <si>
    <t>&lt;&lt;Ն.Բ.Հակոբյանի անվան ընդհանուր հիգենայի և մասնագիտական հիվանդությունների գիտահետազոտական ինստիտուտ&gt;&gt; ՓԲԸ</t>
  </si>
  <si>
    <t>«Ռադիոֆիզիկայի և էլեկտրոնիկայի ինստիտոեւտ» հատուկ կոնստրուկտորական բյուրո ՓԲԸ</t>
  </si>
  <si>
    <t>&lt;&lt;Վարչատնտեսական&gt;&gt; ՓԲԸ</t>
  </si>
  <si>
    <t xml:space="preserve">«ԼՏ-Պիրկալ» ՓԲԸ* </t>
  </si>
  <si>
    <t>&lt;&lt;Կրթություն թերթի խմբագրություն&gt;&gt;ՊՓԲԸ</t>
  </si>
  <si>
    <t>&lt;&lt;Գեղագիտության Ազգային Կենտրոն&gt;&gt; ՊՓԲԸ</t>
  </si>
  <si>
    <t>«Քաղաքաշինական ծրագրերի փորձագիտական կենտրոն»ԲԲԸ</t>
  </si>
  <si>
    <t>&lt;&lt;Մաշկաբանության և սեռավարակաբանական բժշկագիտական կենտրոն&gt;&gt; ՓԲԸ</t>
  </si>
  <si>
    <t>«Ռադիոիզոտոպների արտադրության կենտրոն» ՓԲԸ</t>
  </si>
  <si>
    <t>2016թ. 1-ին կիսամյակ</t>
  </si>
  <si>
    <t>1605,2</t>
  </si>
  <si>
    <t>2260,5</t>
  </si>
  <si>
    <t>ՀՀ արտակարգ իրավիճակների վարչություն</t>
  </si>
  <si>
    <t xml:space="preserve">2016թ.1-ին կիսամյակ </t>
  </si>
  <si>
    <t>2016թ.   տարեկան</t>
  </si>
  <si>
    <t>2016թ. տարեկան</t>
  </si>
  <si>
    <t>հավելված 5</t>
  </si>
  <si>
    <t>2016թ. Տարեկան</t>
  </si>
  <si>
    <t>&lt;Մեծամորէներգոատոմ&gt; ՓԲԸ**</t>
  </si>
  <si>
    <t>ՀՀ էներգետիկ ենթակառուցվածքների և բնական պաշարների նախարարություն</t>
  </si>
  <si>
    <t>Հայստանի արտահանման ապահովագրական գործակալություն ԱՓԲԸ</t>
  </si>
  <si>
    <t>ՀՀ տնտեսական զարգացման և ներդրումների նախարարություն</t>
  </si>
  <si>
    <t xml:space="preserve">2016թ. տարեկան  </t>
  </si>
  <si>
    <t>&lt;&lt;Ն.Նորքի ուսանողական ավան&gt;&gt;ՓԲԸ**</t>
  </si>
  <si>
    <t>«Պլաստպոլիմեր ԳՀԻ» ՓԲԸ*</t>
  </si>
  <si>
    <t>*«Պլաստպոլիմեր» ԳՀԻ» ՓԲԸ-ն Երևան քաղաքի Շենգավիթ վարչական շրջանի ընդհանուր իրավասության առաջին ատյանի դատարանի 25.01.2017թ.-ի ԵՇԴ/0300/04/16 վճռով  ճանաչվել է սնանկ:</t>
  </si>
  <si>
    <t>**ՀՀ կրթության և գիտության նախարարության կողմից տեղեկատվություն չի ներկայացվում, քանի որ ընկերությությունը գործունեություն չի ծավալում և ընկերության մասնաշենքերը  ՀՀ կառավարության 31.05.2007թ. թիվ 798-Ա և 29.11.2007թ. թիվ 1486-Ա որոշումներով հանձնվել են ՊԳԿՎ-ին՝ բնակիչների կողմից պարտքերը մարելուց հետո որպես բնակարային ֆոնդ նրանց նվիրաբերելու նպատակով:</t>
  </si>
  <si>
    <t>* Ստեղծվել է գաղտնի որոշմամբ</t>
  </si>
  <si>
    <t>&lt;&lt;Երկաթուղու շինարարության տնօրինություն&gt;&gt;ՓԲԸ *</t>
  </si>
  <si>
    <t>«Հայփոստ» ՓԲԸ**</t>
  </si>
  <si>
    <t>*&lt;&lt;Երկաթուղու շինարարության տնօրինություն&gt;&gt;ՓԲԸ-ն ՀՀ կառավարության 12.01.2017թ. թիվ 9-Ա որոշմամբ լուծարվել է:</t>
  </si>
  <si>
    <t>**«Հայփոստ» ՓԲԸ-ի աուդիտորական եզրակացության ժամկետ սահմանվում է մինչև հունիս ամսվա վերջը:</t>
  </si>
  <si>
    <t>ՀՀ տրանսպորտի, կապի և տեղեկատվական տեխնոլոգիաների նախարարություն</t>
  </si>
  <si>
    <t>ՀՀ կառավարությանն առընթեր քաղաքաշինության պետական կոմիտե</t>
  </si>
  <si>
    <t>ՀՀ էներգետիկ ենթակառուցվածքների և բնական պաշարների նախարարության ջրային տնտեսության պետական կոմիտե</t>
  </si>
  <si>
    <t>«Հայաստանի հանրային հեռուստաընկերություն»ՓԲԸ</t>
  </si>
  <si>
    <t>«Հայաստանի հանրային ռադիոընկերություն»ՓԲԸ</t>
  </si>
  <si>
    <t>«Հոգևոր-մշակութային հանրային հեռուստաընկերություն»ՓԲԸ</t>
  </si>
  <si>
    <t>«Շիրակի հանրային հեռուստառադիո»ՓԲԸ</t>
  </si>
  <si>
    <t>«Հասարակական կարծիքի ուսումնասիրման կենտրոն»ՓԲԸ</t>
  </si>
  <si>
    <t>ՀՀ հանրային հեռուստառադիոընկերության խորհուրդ</t>
  </si>
  <si>
    <t>«Հասարակական կարծիքի ուսումնասիրման կենտրոն»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</si>
</sst>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_);\(0\)"/>
    <numFmt numFmtId="184" formatCode="#,##0.0"/>
  </numFmts>
  <fonts count="78">
    <font>
      <sz val="10"/>
      <name val="Arial"/>
      <family val="0"/>
    </font>
    <font>
      <sz val="8"/>
      <name val="Arial"/>
      <family val="2"/>
    </font>
    <font>
      <sz val="9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7"/>
      <name val="GHEA Grapalat"/>
      <family val="3"/>
    </font>
    <font>
      <b/>
      <sz val="8"/>
      <name val="GHEA Grapalat"/>
      <family val="3"/>
    </font>
    <font>
      <sz val="11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sz val="12"/>
      <name val="Times Armenian"/>
      <family val="1"/>
    </font>
    <font>
      <b/>
      <i/>
      <sz val="11"/>
      <name val="GHEA Grapalat"/>
      <family val="3"/>
    </font>
    <font>
      <b/>
      <sz val="7"/>
      <name val="GHEA Grapalat"/>
      <family val="3"/>
    </font>
    <font>
      <b/>
      <u val="single"/>
      <sz val="8"/>
      <name val="GHEA Grapalat"/>
      <family val="3"/>
    </font>
    <font>
      <b/>
      <u val="single"/>
      <sz val="16"/>
      <name val="GHEA Grapalat"/>
      <family val="3"/>
    </font>
    <font>
      <b/>
      <i/>
      <sz val="12"/>
      <name val="GHEA Grapalat"/>
      <family val="3"/>
    </font>
    <font>
      <sz val="9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GHEA Grapalat"/>
      <family val="3"/>
    </font>
    <font>
      <sz val="14"/>
      <name val="GHEA Grapalat"/>
      <family val="3"/>
    </font>
    <font>
      <sz val="9"/>
      <color indexed="8"/>
      <name val="GHEA Grapalat"/>
      <family val="3"/>
    </font>
    <font>
      <sz val="9"/>
      <color indexed="10"/>
      <name val="GHEA Grapalat"/>
      <family val="3"/>
    </font>
    <font>
      <u val="single"/>
      <sz val="12"/>
      <name val="GHEA Grapalat"/>
      <family val="3"/>
    </font>
    <font>
      <sz val="9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GHEA Grapalat"/>
      <family val="3"/>
    </font>
    <font>
      <sz val="8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justify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2" fillId="0" borderId="2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 vertical="justify"/>
    </xf>
    <xf numFmtId="0" fontId="2" fillId="0" borderId="25" xfId="0" applyFont="1" applyBorder="1" applyAlignment="1">
      <alignment horizontal="center" vertical="center"/>
    </xf>
    <xf numFmtId="0" fontId="10" fillId="0" borderId="0" xfId="0" applyFont="1" applyAlignment="1">
      <alignment/>
    </xf>
    <xf numFmtId="18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justify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180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181" fontId="2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justify"/>
    </xf>
    <xf numFmtId="0" fontId="2" fillId="0" borderId="30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1" fontId="2" fillId="0" borderId="2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2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/>
    </xf>
    <xf numFmtId="0" fontId="3" fillId="0" borderId="10" xfId="57" applyFont="1" applyBorder="1" applyAlignment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80" fontId="2" fillId="0" borderId="30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9" fillId="0" borderId="0" xfId="0" applyFont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/>
    </xf>
    <xf numFmtId="0" fontId="20" fillId="0" borderId="45" xfId="0" applyFont="1" applyBorder="1" applyAlignment="1">
      <alignment horizontal="center" vertical="justify"/>
    </xf>
    <xf numFmtId="0" fontId="21" fillId="0" borderId="0" xfId="0" applyFont="1" applyAlignment="1">
      <alignment/>
    </xf>
    <xf numFmtId="0" fontId="4" fillId="0" borderId="46" xfId="0" applyFont="1" applyBorder="1" applyAlignment="1">
      <alignment/>
    </xf>
    <xf numFmtId="0" fontId="2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49" fontId="11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justify"/>
    </xf>
    <xf numFmtId="0" fontId="2" fillId="0" borderId="20" xfId="0" applyFont="1" applyBorder="1" applyAlignment="1">
      <alignment horizontal="left" vertical="justify"/>
    </xf>
    <xf numFmtId="0" fontId="3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10" fillId="0" borderId="47" xfId="0" applyFont="1" applyBorder="1" applyAlignment="1">
      <alignment horizontal="center" vertical="center"/>
    </xf>
    <xf numFmtId="49" fontId="24" fillId="0" borderId="4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7" fillId="0" borderId="35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justify"/>
    </xf>
    <xf numFmtId="0" fontId="2" fillId="0" borderId="52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181" fontId="27" fillId="34" borderId="61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180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justify"/>
    </xf>
    <xf numFmtId="0" fontId="3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80" fontId="2" fillId="0" borderId="63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49" fontId="4" fillId="34" borderId="2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5" fillId="0" borderId="28" xfId="0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justify"/>
    </xf>
    <xf numFmtId="0" fontId="3" fillId="0" borderId="68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left"/>
    </xf>
    <xf numFmtId="0" fontId="9" fillId="0" borderId="30" xfId="0" applyFont="1" applyBorder="1" applyAlignment="1">
      <alignment horizontal="center" vertical="justify"/>
    </xf>
    <xf numFmtId="0" fontId="9" fillId="0" borderId="6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justify"/>
    </xf>
    <xf numFmtId="181" fontId="3" fillId="0" borderId="28" xfId="0" applyNumberFormat="1" applyFont="1" applyBorder="1" applyAlignment="1">
      <alignment horizontal="center" vertical="center" wrapText="1"/>
    </xf>
    <xf numFmtId="180" fontId="3" fillId="0" borderId="28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8" fillId="0" borderId="24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left" vertical="justify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justify"/>
    </xf>
    <xf numFmtId="0" fontId="9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80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181" fontId="15" fillId="0" borderId="20" xfId="0" applyNumberFormat="1" applyFont="1" applyBorder="1" applyAlignment="1">
      <alignment horizontal="center" vertical="center"/>
    </xf>
    <xf numFmtId="180" fontId="15" fillId="0" borderId="2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32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2" fillId="33" borderId="10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justify"/>
    </xf>
    <xf numFmtId="0" fontId="15" fillId="34" borderId="30" xfId="0" applyFont="1" applyFill="1" applyBorder="1" applyAlignment="1">
      <alignment horizontal="center" vertical="justify"/>
    </xf>
    <xf numFmtId="0" fontId="15" fillId="34" borderId="3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180" fontId="3" fillId="0" borderId="27" xfId="0" applyNumberFormat="1" applyFont="1" applyBorder="1" applyAlignment="1">
      <alignment horizontal="center" vertical="center"/>
    </xf>
    <xf numFmtId="181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32" fillId="33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right" wrapText="1"/>
    </xf>
    <xf numFmtId="1" fontId="22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84" fontId="73" fillId="0" borderId="10" xfId="0" applyNumberFormat="1" applyFont="1" applyFill="1" applyBorder="1" applyAlignment="1">
      <alignment horizontal="left" vertical="center" wrapText="1"/>
    </xf>
    <xf numFmtId="3" fontId="73" fillId="0" borderId="10" xfId="0" applyNumberFormat="1" applyFont="1" applyFill="1" applyBorder="1" applyAlignment="1">
      <alignment horizontal="left" vertical="center"/>
    </xf>
    <xf numFmtId="184" fontId="73" fillId="0" borderId="10" xfId="0" applyNumberFormat="1" applyFont="1" applyFill="1" applyBorder="1" applyAlignment="1">
      <alignment horizontal="left" vertical="center"/>
    </xf>
    <xf numFmtId="184" fontId="73" fillId="0" borderId="10" xfId="0" applyNumberFormat="1" applyFont="1" applyBorder="1" applyAlignment="1">
      <alignment horizontal="left" vertical="center"/>
    </xf>
    <xf numFmtId="184" fontId="73" fillId="0" borderId="10" xfId="0" applyNumberFormat="1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justify"/>
    </xf>
    <xf numFmtId="1" fontId="74" fillId="0" borderId="10" xfId="42" applyNumberFormat="1" applyFont="1" applyFill="1" applyBorder="1" applyAlignment="1">
      <alignment horizontal="left" vertical="center"/>
    </xf>
    <xf numFmtId="184" fontId="6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81" fontId="27" fillId="34" borderId="72" xfId="0" applyNumberFormat="1" applyFont="1" applyFill="1" applyBorder="1" applyAlignment="1">
      <alignment horizontal="center" vertical="center" wrapText="1"/>
    </xf>
    <xf numFmtId="1" fontId="27" fillId="34" borderId="72" xfId="0" applyNumberFormat="1" applyFont="1" applyFill="1" applyBorder="1" applyAlignment="1">
      <alignment horizontal="center" vertical="center" wrapText="1"/>
    </xf>
    <xf numFmtId="181" fontId="3" fillId="34" borderId="72" xfId="0" applyNumberFormat="1" applyFont="1" applyFill="1" applyBorder="1" applyAlignment="1">
      <alignment horizontal="center" vertical="center" wrapText="1"/>
    </xf>
    <xf numFmtId="1" fontId="3" fillId="34" borderId="72" xfId="0" applyNumberFormat="1" applyFont="1" applyFill="1" applyBorder="1" applyAlignment="1">
      <alignment horizontal="center" vertical="center" wrapText="1"/>
    </xf>
    <xf numFmtId="181" fontId="29" fillId="34" borderId="61" xfId="0" applyNumberFormat="1" applyFont="1" applyFill="1" applyBorder="1" applyAlignment="1">
      <alignment horizontal="center" vertical="center" wrapText="1"/>
    </xf>
    <xf numFmtId="1" fontId="27" fillId="34" borderId="6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justify"/>
    </xf>
    <xf numFmtId="181" fontId="11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 wrapText="1"/>
    </xf>
    <xf numFmtId="1" fontId="77" fillId="0" borderId="20" xfId="0" applyNumberFormat="1" applyFont="1" applyBorder="1" applyAlignment="1">
      <alignment horizontal="center" vertical="center" wrapText="1"/>
    </xf>
    <xf numFmtId="181" fontId="15" fillId="0" borderId="20" xfId="0" applyNumberFormat="1" applyFont="1" applyBorder="1" applyAlignment="1">
      <alignment horizontal="center" vertical="center" wrapText="1"/>
    </xf>
    <xf numFmtId="181" fontId="15" fillId="0" borderId="66" xfId="0" applyNumberFormat="1" applyFont="1" applyBorder="1" applyAlignment="1">
      <alignment horizontal="center" vertical="center" wrapText="1"/>
    </xf>
    <xf numFmtId="181" fontId="15" fillId="0" borderId="21" xfId="0" applyNumberFormat="1" applyFont="1" applyBorder="1" applyAlignment="1">
      <alignment horizontal="center" vertical="center" wrapText="1"/>
    </xf>
    <xf numFmtId="181" fontId="6" fillId="0" borderId="12" xfId="0" applyNumberFormat="1" applyFont="1" applyBorder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181" fontId="15" fillId="0" borderId="43" xfId="0" applyNumberFormat="1" applyFont="1" applyBorder="1" applyAlignment="1">
      <alignment horizontal="center" vertical="center" wrapText="1"/>
    </xf>
    <xf numFmtId="181" fontId="15" fillId="0" borderId="23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/>
    </xf>
    <xf numFmtId="1" fontId="12" fillId="34" borderId="30" xfId="0" applyNumberFormat="1" applyFont="1" applyFill="1" applyBorder="1" applyAlignment="1">
      <alignment horizontal="center" vertical="center" wrapText="1"/>
    </xf>
    <xf numFmtId="181" fontId="12" fillId="34" borderId="30" xfId="0" applyNumberFormat="1" applyFont="1" applyFill="1" applyBorder="1" applyAlignment="1">
      <alignment horizontal="center" vertical="center" wrapText="1"/>
    </xf>
    <xf numFmtId="181" fontId="12" fillId="34" borderId="38" xfId="0" applyNumberFormat="1" applyFont="1" applyFill="1" applyBorder="1" applyAlignment="1">
      <alignment horizontal="center" vertical="center" wrapText="1"/>
    </xf>
    <xf numFmtId="181" fontId="12" fillId="34" borderId="41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1" fontId="3" fillId="0" borderId="2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11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80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2" fillId="0" borderId="45" xfId="0" applyFont="1" applyBorder="1" applyAlignment="1">
      <alignment horizontal="center" vertical="justify"/>
    </xf>
    <xf numFmtId="0" fontId="2" fillId="0" borderId="64" xfId="0" applyFont="1" applyBorder="1" applyAlignment="1">
      <alignment horizontal="center" vertical="center"/>
    </xf>
    <xf numFmtId="181" fontId="29" fillId="34" borderId="72" xfId="0" applyNumberFormat="1" applyFont="1" applyFill="1" applyBorder="1" applyAlignment="1">
      <alignment horizontal="center" vertical="center" wrapText="1"/>
    </xf>
    <xf numFmtId="1" fontId="29" fillId="34" borderId="72" xfId="0" applyNumberFormat="1" applyFont="1" applyFill="1" applyBorder="1" applyAlignment="1">
      <alignment horizontal="center" vertical="center" wrapText="1"/>
    </xf>
    <xf numFmtId="181" fontId="2" fillId="34" borderId="72" xfId="0" applyNumberFormat="1" applyFont="1" applyFill="1" applyBorder="1" applyAlignment="1">
      <alignment horizontal="center" vertical="center" wrapText="1"/>
    </xf>
    <xf numFmtId="1" fontId="2" fillId="34" borderId="72" xfId="0" applyNumberFormat="1" applyFont="1" applyFill="1" applyBorder="1" applyAlignment="1">
      <alignment horizontal="center" vertical="center" wrapText="1"/>
    </xf>
    <xf numFmtId="1" fontId="29" fillId="34" borderId="61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7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71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7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59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67" xfId="0" applyFont="1" applyBorder="1" applyAlignment="1">
      <alignment horizontal="center" vertical="center" textRotation="90" wrapText="1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0" borderId="81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81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textRotation="90" wrapText="1"/>
    </xf>
    <xf numFmtId="0" fontId="4" fillId="0" borderId="83" xfId="0" applyFont="1" applyBorder="1" applyAlignment="1">
      <alignment horizontal="center" vertical="center" textRotation="90" wrapText="1"/>
    </xf>
    <xf numFmtId="0" fontId="4" fillId="0" borderId="8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90" xfId="0" applyFont="1" applyFill="1" applyBorder="1" applyAlignment="1">
      <alignment horizontal="center" vertical="center" textRotation="90" wrapText="1"/>
    </xf>
    <xf numFmtId="0" fontId="3" fillId="0" borderId="91" xfId="0" applyFont="1" applyFill="1" applyBorder="1" applyAlignment="1">
      <alignment horizontal="center" vertical="center" textRotation="90" wrapText="1"/>
    </xf>
    <xf numFmtId="0" fontId="3" fillId="0" borderId="92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89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2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52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87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73" xfId="0" applyFont="1" applyBorder="1" applyAlignment="1">
      <alignment horizontal="center" vertical="center" textRotation="90" wrapText="1"/>
    </xf>
    <xf numFmtId="0" fontId="4" fillId="0" borderId="93" xfId="0" applyFont="1" applyBorder="1" applyAlignment="1">
      <alignment horizontal="center" vertical="center" textRotation="90" wrapText="1"/>
    </xf>
    <xf numFmtId="0" fontId="4" fillId="0" borderId="9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textRotation="90" wrapText="1"/>
    </xf>
    <xf numFmtId="0" fontId="4" fillId="0" borderId="71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96" xfId="0" applyFont="1" applyBorder="1" applyAlignment="1">
      <alignment horizontal="center" vertical="center" textRotation="90" wrapText="1"/>
    </xf>
    <xf numFmtId="0" fontId="4" fillId="0" borderId="97" xfId="0" applyFont="1" applyBorder="1" applyAlignment="1">
      <alignment horizontal="center" vertical="center" textRotation="90" wrapText="1"/>
    </xf>
    <xf numFmtId="0" fontId="4" fillId="0" borderId="98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99" xfId="0" applyFont="1" applyBorder="1" applyAlignment="1">
      <alignment horizontal="center" vertical="center" textRotation="90" wrapText="1"/>
    </xf>
    <xf numFmtId="0" fontId="4" fillId="0" borderId="100" xfId="0" applyFont="1" applyBorder="1" applyAlignment="1">
      <alignment horizontal="center" vertical="center" textRotation="90" wrapText="1"/>
    </xf>
    <xf numFmtId="0" fontId="4" fillId="0" borderId="91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textRotation="90" wrapText="1"/>
    </xf>
    <xf numFmtId="0" fontId="4" fillId="0" borderId="77" xfId="0" applyFont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center" vertical="center" textRotation="90" wrapText="1"/>
    </xf>
    <xf numFmtId="0" fontId="12" fillId="0" borderId="10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evlvats3-GAK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Shared\MONITORING2016\karavarutyun2016%20hav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Shared\MONITORING2016\qaxaqashin2016%20ha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hxatak-tarekan2015"/>
      <sheetName val="ashxatak-tarekan2015 (hash)"/>
      <sheetName val="ashxatak-tarekan2015-1"/>
      <sheetName val="ashxatak-1"/>
      <sheetName val="ashxatak-1 (hash)"/>
      <sheetName val="ashxatak-tarekan2016"/>
      <sheetName val="ashxatak-tarekan2016 (hash)"/>
    </sheetNames>
    <sheetDataSet>
      <sheetData sheetId="3">
        <row r="10">
          <cell r="F10">
            <v>391015</v>
          </cell>
          <cell r="Q10">
            <v>742609</v>
          </cell>
        </row>
      </sheetData>
      <sheetData sheetId="5">
        <row r="10">
          <cell r="D10">
            <v>481393</v>
          </cell>
          <cell r="F10">
            <v>178309</v>
          </cell>
          <cell r="H10">
            <v>148351</v>
          </cell>
          <cell r="I10">
            <v>85522</v>
          </cell>
          <cell r="M10">
            <v>406887</v>
          </cell>
          <cell r="N10">
            <v>167293</v>
          </cell>
          <cell r="Q10">
            <v>659702</v>
          </cell>
          <cell r="R10">
            <v>266666</v>
          </cell>
          <cell r="S10">
            <v>17911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axaqashin-tarekan2015"/>
      <sheetName val="qaxaqashin-tarekan2015 (hash)"/>
      <sheetName val="qaxaqashin-1"/>
      <sheetName val="qaxaqashin-1 (hash)"/>
      <sheetName val="qaxaqashin-tarekan2016"/>
      <sheetName val="qaxaqashin-tarekan2016 (hash)"/>
    </sheetNames>
    <sheetDataSet>
      <sheetData sheetId="2">
        <row r="10">
          <cell r="F10">
            <v>60874</v>
          </cell>
          <cell r="Q10">
            <v>921075</v>
          </cell>
        </row>
        <row r="11">
          <cell r="F11">
            <v>11107070.8</v>
          </cell>
          <cell r="Q11">
            <v>11107070.8</v>
          </cell>
        </row>
      </sheetData>
      <sheetData sheetId="4">
        <row r="10">
          <cell r="D10">
            <v>844595</v>
          </cell>
          <cell r="F10">
            <v>47122</v>
          </cell>
          <cell r="H10">
            <v>1531</v>
          </cell>
          <cell r="I10">
            <v>564552</v>
          </cell>
          <cell r="M10">
            <v>316957</v>
          </cell>
          <cell r="N10">
            <v>10208</v>
          </cell>
          <cell r="Q10">
            <v>891717</v>
          </cell>
          <cell r="R10">
            <v>47888</v>
          </cell>
          <cell r="S10">
            <v>-38552</v>
          </cell>
        </row>
        <row r="11">
          <cell r="D11">
            <v>9827005</v>
          </cell>
          <cell r="F11">
            <v>2836025</v>
          </cell>
          <cell r="H11">
            <v>403146</v>
          </cell>
          <cell r="I11">
            <v>12662835</v>
          </cell>
          <cell r="M11">
            <v>0</v>
          </cell>
          <cell r="N11">
            <v>195</v>
          </cell>
          <cell r="Q11">
            <v>12663030</v>
          </cell>
          <cell r="R11">
            <v>2160479</v>
          </cell>
          <cell r="S11">
            <v>-124052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!@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28">
      <selection activeCell="A5" sqref="A5:Y31"/>
    </sheetView>
  </sheetViews>
  <sheetFormatPr defaultColWidth="9.140625" defaultRowHeight="12.75"/>
  <cols>
    <col min="1" max="1" width="3.57421875" style="2" customWidth="1"/>
    <col min="2" max="2" width="15.140625" style="2" customWidth="1"/>
    <col min="3" max="3" width="4.28125" style="2" customWidth="1"/>
    <col min="4" max="4" width="10.00390625" style="2" customWidth="1"/>
    <col min="5" max="5" width="8.8515625" style="2" customWidth="1"/>
    <col min="6" max="6" width="9.00390625" style="2" customWidth="1"/>
    <col min="7" max="7" width="8.421875" style="2" customWidth="1"/>
    <col min="8" max="8" width="9.57421875" style="2" customWidth="1"/>
    <col min="9" max="9" width="9.421875" style="2" customWidth="1"/>
    <col min="10" max="10" width="9.00390625" style="2" customWidth="1"/>
    <col min="11" max="11" width="9.421875" style="2" customWidth="1"/>
    <col min="12" max="12" width="8.421875" style="2" customWidth="1"/>
    <col min="13" max="13" width="9.28125" style="2" customWidth="1"/>
    <col min="14" max="14" width="9.7109375" style="2" customWidth="1"/>
    <col min="15" max="15" width="8.28125" style="2" customWidth="1"/>
    <col min="16" max="16" width="8.8515625" style="2" customWidth="1"/>
    <col min="17" max="17" width="9.57421875" style="2" customWidth="1"/>
    <col min="18" max="18" width="9.7109375" style="2" customWidth="1"/>
    <col min="19" max="19" width="9.140625" style="2" customWidth="1"/>
    <col min="20" max="20" width="9.8515625" style="2" customWidth="1"/>
    <col min="21" max="21" width="12.00390625" style="2" customWidth="1"/>
    <col min="22" max="22" width="9.00390625" style="2" customWidth="1"/>
    <col min="23" max="23" width="9.8515625" style="2" customWidth="1"/>
    <col min="24" max="24" width="9.28125" style="2" customWidth="1"/>
    <col min="25" max="26" width="9.8515625" style="2" customWidth="1"/>
    <col min="27" max="27" width="13.57421875" style="2" customWidth="1"/>
    <col min="28" max="28" width="9.140625" style="2" customWidth="1"/>
    <col min="29" max="29" width="11.57421875" style="2" customWidth="1"/>
    <col min="30" max="16384" width="9.140625" style="2" customWidth="1"/>
  </cols>
  <sheetData>
    <row r="1" spans="1:25" ht="18.75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80"/>
      <c r="X1" s="80"/>
      <c r="Y1" s="80"/>
    </row>
    <row r="2" spans="1:25" ht="39" customHeight="1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81"/>
      <c r="X2" s="81"/>
      <c r="Y2" s="81"/>
    </row>
    <row r="3" spans="1:25" s="3" customFormat="1" ht="15.75" customHeight="1">
      <c r="A3" s="339" t="s">
        <v>93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82"/>
      <c r="X3" s="82"/>
      <c r="Y3" s="82"/>
    </row>
    <row r="4" spans="2:24" ht="17.25">
      <c r="B4" s="4" t="s">
        <v>205</v>
      </c>
      <c r="X4" s="2" t="s">
        <v>44</v>
      </c>
    </row>
    <row r="5" spans="1:25" ht="27.75" customHeight="1">
      <c r="A5" s="336" t="s">
        <v>2</v>
      </c>
      <c r="B5" s="337" t="s">
        <v>3</v>
      </c>
      <c r="C5" s="333" t="s">
        <v>4</v>
      </c>
      <c r="D5" s="333" t="s">
        <v>5</v>
      </c>
      <c r="E5" s="333" t="s">
        <v>6</v>
      </c>
      <c r="F5" s="333" t="s">
        <v>7</v>
      </c>
      <c r="G5" s="337" t="s">
        <v>8</v>
      </c>
      <c r="H5" s="337"/>
      <c r="I5" s="333" t="s">
        <v>9</v>
      </c>
      <c r="J5" s="337" t="s">
        <v>8</v>
      </c>
      <c r="K5" s="337"/>
      <c r="L5" s="337"/>
      <c r="M5" s="333" t="s">
        <v>10</v>
      </c>
      <c r="N5" s="332" t="s">
        <v>11</v>
      </c>
      <c r="O5" s="334" t="s">
        <v>8</v>
      </c>
      <c r="P5" s="334"/>
      <c r="Q5" s="333" t="s">
        <v>12</v>
      </c>
      <c r="R5" s="332" t="s">
        <v>13</v>
      </c>
      <c r="S5" s="332" t="s">
        <v>14</v>
      </c>
      <c r="T5" s="332" t="s">
        <v>15</v>
      </c>
      <c r="U5" s="332" t="s">
        <v>137</v>
      </c>
      <c r="V5" s="332" t="s">
        <v>138</v>
      </c>
      <c r="W5" s="332" t="s">
        <v>139</v>
      </c>
      <c r="X5" s="332" t="s">
        <v>140</v>
      </c>
      <c r="Y5" s="332" t="s">
        <v>144</v>
      </c>
    </row>
    <row r="6" spans="1:25" ht="239.25" customHeight="1">
      <c r="A6" s="336"/>
      <c r="B6" s="337"/>
      <c r="C6" s="333"/>
      <c r="D6" s="333"/>
      <c r="E6" s="333"/>
      <c r="F6" s="333"/>
      <c r="G6" s="333" t="s">
        <v>16</v>
      </c>
      <c r="H6" s="333" t="s">
        <v>17</v>
      </c>
      <c r="I6" s="333"/>
      <c r="J6" s="333" t="s">
        <v>18</v>
      </c>
      <c r="K6" s="333" t="s">
        <v>19</v>
      </c>
      <c r="L6" s="333" t="s">
        <v>20</v>
      </c>
      <c r="M6" s="333"/>
      <c r="N6" s="332"/>
      <c r="O6" s="332" t="s">
        <v>21</v>
      </c>
      <c r="P6" s="332" t="s">
        <v>22</v>
      </c>
      <c r="Q6" s="333"/>
      <c r="R6" s="332"/>
      <c r="S6" s="332"/>
      <c r="T6" s="332"/>
      <c r="U6" s="332"/>
      <c r="V6" s="332"/>
      <c r="W6" s="332"/>
      <c r="X6" s="332"/>
      <c r="Y6" s="332"/>
    </row>
    <row r="7" spans="1:25" ht="148.5" customHeight="1">
      <c r="A7" s="25"/>
      <c r="B7" s="130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2"/>
      <c r="O7" s="332"/>
      <c r="P7" s="332"/>
      <c r="Q7" s="333"/>
      <c r="R7" s="332"/>
      <c r="S7" s="332"/>
      <c r="T7" s="332"/>
      <c r="U7" s="332"/>
      <c r="V7" s="332"/>
      <c r="W7" s="332"/>
      <c r="X7" s="332"/>
      <c r="Y7" s="332"/>
    </row>
    <row r="8" spans="1:25" s="98" customFormat="1" ht="15.75" customHeight="1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  <c r="G8" s="192">
        <v>7</v>
      </c>
      <c r="H8" s="192">
        <v>8</v>
      </c>
      <c r="I8" s="192">
        <v>9</v>
      </c>
      <c r="J8" s="192">
        <v>10</v>
      </c>
      <c r="K8" s="192">
        <v>11</v>
      </c>
      <c r="L8" s="192">
        <v>12</v>
      </c>
      <c r="M8" s="192">
        <v>13</v>
      </c>
      <c r="N8" s="192">
        <v>14</v>
      </c>
      <c r="O8" s="192">
        <v>15</v>
      </c>
      <c r="P8" s="192">
        <v>16</v>
      </c>
      <c r="Q8" s="192">
        <v>17</v>
      </c>
      <c r="R8" s="192">
        <v>18</v>
      </c>
      <c r="S8" s="192">
        <v>19</v>
      </c>
      <c r="T8" s="192">
        <v>20</v>
      </c>
      <c r="U8" s="192">
        <v>21</v>
      </c>
      <c r="V8" s="192">
        <v>22</v>
      </c>
      <c r="W8" s="192">
        <v>23</v>
      </c>
      <c r="X8" s="192">
        <v>24</v>
      </c>
      <c r="Y8" s="192">
        <v>25</v>
      </c>
    </row>
    <row r="9" spans="1:31" s="98" customFormat="1" ht="69.75" customHeight="1">
      <c r="A9" s="69" t="s">
        <v>23</v>
      </c>
      <c r="B9" s="73" t="s">
        <v>111</v>
      </c>
      <c r="C9" s="43">
        <v>100</v>
      </c>
      <c r="D9" s="1">
        <v>143794.3</v>
      </c>
      <c r="E9" s="1">
        <v>143506.3</v>
      </c>
      <c r="F9" s="1">
        <v>185526.2</v>
      </c>
      <c r="G9" s="1">
        <v>33377.7</v>
      </c>
      <c r="H9" s="1">
        <v>29728.4</v>
      </c>
      <c r="I9" s="1">
        <v>229948.5</v>
      </c>
      <c r="J9" s="1">
        <v>214515</v>
      </c>
      <c r="K9" s="1">
        <v>15434</v>
      </c>
      <c r="L9" s="1">
        <v>0</v>
      </c>
      <c r="M9" s="1">
        <v>50462.6</v>
      </c>
      <c r="N9" s="1">
        <v>48909.6</v>
      </c>
      <c r="O9" s="1">
        <v>1667.2</v>
      </c>
      <c r="P9" s="1">
        <v>691.8</v>
      </c>
      <c r="Q9" s="1">
        <v>329320.5</v>
      </c>
      <c r="R9" s="1">
        <v>563833.7</v>
      </c>
      <c r="S9" s="1">
        <v>18229.1</v>
      </c>
      <c r="T9" s="1">
        <v>205</v>
      </c>
      <c r="U9" s="1">
        <v>578617</v>
      </c>
      <c r="V9" s="1">
        <v>578617</v>
      </c>
      <c r="W9" s="1">
        <v>556934.3</v>
      </c>
      <c r="X9" s="1">
        <v>566934.3</v>
      </c>
      <c r="Y9" s="1">
        <v>0</v>
      </c>
      <c r="Z9" s="74"/>
      <c r="AA9" s="2"/>
      <c r="AB9" s="2"/>
      <c r="AC9" s="2"/>
      <c r="AD9" s="2"/>
      <c r="AE9" s="2"/>
    </row>
    <row r="10" spans="1:31" s="98" customFormat="1" ht="81" customHeight="1">
      <c r="A10" s="69" t="s">
        <v>24</v>
      </c>
      <c r="B10" s="73" t="s">
        <v>112</v>
      </c>
      <c r="C10" s="43">
        <v>100</v>
      </c>
      <c r="D10" s="1">
        <v>5770220</v>
      </c>
      <c r="E10" s="1">
        <v>5729380</v>
      </c>
      <c r="F10" s="1">
        <v>713448</v>
      </c>
      <c r="G10" s="1">
        <v>87735</v>
      </c>
      <c r="H10" s="1">
        <v>58546</v>
      </c>
      <c r="I10" s="1">
        <v>3098261</v>
      </c>
      <c r="J10" s="1">
        <v>607370</v>
      </c>
      <c r="K10" s="1">
        <v>2421976</v>
      </c>
      <c r="L10" s="1">
        <v>14610</v>
      </c>
      <c r="M10" s="1">
        <v>2401611</v>
      </c>
      <c r="N10" s="1">
        <v>983796</v>
      </c>
      <c r="O10" s="1">
        <v>222277</v>
      </c>
      <c r="P10" s="1">
        <v>28529</v>
      </c>
      <c r="Q10" s="1">
        <v>2529</v>
      </c>
      <c r="R10" s="1">
        <v>6483668</v>
      </c>
      <c r="S10" s="1">
        <v>27</v>
      </c>
      <c r="T10" s="1">
        <v>513</v>
      </c>
      <c r="U10" s="1">
        <v>2546739</v>
      </c>
      <c r="V10" s="1">
        <v>2042193</v>
      </c>
      <c r="W10" s="1">
        <v>2543385</v>
      </c>
      <c r="X10" s="1">
        <v>1879373</v>
      </c>
      <c r="Y10" s="1">
        <v>17678</v>
      </c>
      <c r="Z10" s="74"/>
      <c r="AA10" s="2"/>
      <c r="AB10" s="2"/>
      <c r="AC10" s="2"/>
      <c r="AD10" s="2"/>
      <c r="AE10" s="2"/>
    </row>
    <row r="11" spans="1:31" s="98" customFormat="1" ht="66" customHeight="1">
      <c r="A11" s="69" t="s">
        <v>25</v>
      </c>
      <c r="B11" s="73" t="s">
        <v>113</v>
      </c>
      <c r="C11" s="43">
        <v>100</v>
      </c>
      <c r="D11" s="1">
        <v>225907</v>
      </c>
      <c r="E11" s="1">
        <v>225329</v>
      </c>
      <c r="F11" s="1">
        <v>390216</v>
      </c>
      <c r="G11" s="1">
        <v>33808</v>
      </c>
      <c r="H11" s="1">
        <v>82663</v>
      </c>
      <c r="I11" s="1">
        <v>321495</v>
      </c>
      <c r="J11" s="1">
        <v>108898</v>
      </c>
      <c r="K11" s="1">
        <v>200014</v>
      </c>
      <c r="L11" s="1">
        <v>12583</v>
      </c>
      <c r="M11" s="1">
        <v>37864</v>
      </c>
      <c r="N11" s="1">
        <v>256764</v>
      </c>
      <c r="O11" s="1">
        <v>14091</v>
      </c>
      <c r="P11" s="1">
        <v>7152</v>
      </c>
      <c r="Q11" s="1">
        <v>616123</v>
      </c>
      <c r="R11" s="1">
        <v>853715</v>
      </c>
      <c r="S11" s="1">
        <v>27678</v>
      </c>
      <c r="T11" s="1">
        <v>193</v>
      </c>
      <c r="U11" s="1">
        <v>1573340</v>
      </c>
      <c r="V11" s="1">
        <v>853715</v>
      </c>
      <c r="W11" s="1">
        <v>1536412</v>
      </c>
      <c r="X11" s="1">
        <v>1530241</v>
      </c>
      <c r="Y11" s="1">
        <v>23146</v>
      </c>
      <c r="Z11" s="74"/>
      <c r="AA11" s="2"/>
      <c r="AB11" s="2"/>
      <c r="AC11" s="2"/>
      <c r="AD11" s="2"/>
      <c r="AE11" s="2"/>
    </row>
    <row r="12" spans="1:31" s="98" customFormat="1" ht="80.25" customHeight="1">
      <c r="A12" s="69" t="s">
        <v>26</v>
      </c>
      <c r="B12" s="73" t="s">
        <v>198</v>
      </c>
      <c r="C12" s="43">
        <v>100</v>
      </c>
      <c r="D12" s="1">
        <v>53543</v>
      </c>
      <c r="E12" s="1">
        <v>53543</v>
      </c>
      <c r="F12" s="1">
        <v>32804</v>
      </c>
      <c r="G12" s="1">
        <v>15902</v>
      </c>
      <c r="H12" s="1">
        <v>8011</v>
      </c>
      <c r="I12" s="1">
        <v>45281</v>
      </c>
      <c r="J12" s="1">
        <v>37388</v>
      </c>
      <c r="K12" s="1">
        <v>6896</v>
      </c>
      <c r="L12" s="1">
        <v>997</v>
      </c>
      <c r="M12" s="1">
        <v>27121</v>
      </c>
      <c r="N12" s="1">
        <v>13945</v>
      </c>
      <c r="O12" s="1">
        <v>4597</v>
      </c>
      <c r="P12" s="1">
        <v>5375</v>
      </c>
      <c r="Q12" s="1">
        <v>86347</v>
      </c>
      <c r="R12" s="1">
        <v>244205</v>
      </c>
      <c r="S12" s="1">
        <v>1180</v>
      </c>
      <c r="T12" s="1">
        <v>103</v>
      </c>
      <c r="U12" s="1">
        <v>256546</v>
      </c>
      <c r="V12" s="1">
        <v>244205</v>
      </c>
      <c r="W12" s="1">
        <v>255266</v>
      </c>
      <c r="X12" s="1">
        <v>255266</v>
      </c>
      <c r="Y12" s="1">
        <v>289</v>
      </c>
      <c r="Z12" s="74"/>
      <c r="AA12" s="2"/>
      <c r="AB12" s="2"/>
      <c r="AC12" s="2"/>
      <c r="AD12" s="2"/>
      <c r="AE12" s="2"/>
    </row>
    <row r="13" spans="1:31" s="98" customFormat="1" ht="63.75" customHeight="1">
      <c r="A13" s="69" t="s">
        <v>27</v>
      </c>
      <c r="B13" s="73" t="s">
        <v>166</v>
      </c>
      <c r="C13" s="43">
        <v>100</v>
      </c>
      <c r="D13" s="1">
        <v>15102</v>
      </c>
      <c r="E13" s="1">
        <v>15102</v>
      </c>
      <c r="F13" s="1">
        <v>1450</v>
      </c>
      <c r="G13" s="1">
        <v>0</v>
      </c>
      <c r="H13" s="1">
        <v>752</v>
      </c>
      <c r="I13" s="1">
        <v>16424</v>
      </c>
      <c r="J13" s="1">
        <v>15985</v>
      </c>
      <c r="K13" s="1">
        <v>427</v>
      </c>
      <c r="L13" s="1">
        <v>12</v>
      </c>
      <c r="M13" s="1">
        <v>0</v>
      </c>
      <c r="N13" s="1">
        <v>128</v>
      </c>
      <c r="O13" s="1">
        <v>39</v>
      </c>
      <c r="P13" s="1">
        <v>0</v>
      </c>
      <c r="Q13" s="1">
        <v>16552</v>
      </c>
      <c r="R13" s="1">
        <v>36470</v>
      </c>
      <c r="S13" s="1">
        <v>178</v>
      </c>
      <c r="T13" s="1">
        <v>18</v>
      </c>
      <c r="U13" s="1">
        <v>36470</v>
      </c>
      <c r="V13" s="1">
        <v>36470</v>
      </c>
      <c r="W13" s="1">
        <v>36200</v>
      </c>
      <c r="X13" s="1">
        <v>36200</v>
      </c>
      <c r="Y13" s="1">
        <v>12</v>
      </c>
      <c r="Z13" s="74"/>
      <c r="AA13" s="2"/>
      <c r="AB13" s="2"/>
      <c r="AC13" s="2"/>
      <c r="AD13" s="2"/>
      <c r="AE13" s="2"/>
    </row>
    <row r="14" spans="1:31" s="98" customFormat="1" ht="66.75" customHeight="1">
      <c r="A14" s="69" t="s">
        <v>28</v>
      </c>
      <c r="B14" s="73" t="s">
        <v>167</v>
      </c>
      <c r="C14" s="43">
        <v>100</v>
      </c>
      <c r="D14" s="1">
        <v>236080</v>
      </c>
      <c r="E14" s="1">
        <v>207337</v>
      </c>
      <c r="F14" s="1">
        <v>458488</v>
      </c>
      <c r="G14" s="1">
        <v>2005</v>
      </c>
      <c r="H14" s="1">
        <v>362655</v>
      </c>
      <c r="I14" s="1">
        <v>207375</v>
      </c>
      <c r="J14" s="1">
        <v>113725</v>
      </c>
      <c r="K14" s="1">
        <v>76591</v>
      </c>
      <c r="L14" s="1">
        <v>17059</v>
      </c>
      <c r="M14" s="1">
        <v>0</v>
      </c>
      <c r="N14" s="1">
        <v>487193</v>
      </c>
      <c r="O14" s="1">
        <v>5109</v>
      </c>
      <c r="P14" s="1">
        <v>33682</v>
      </c>
      <c r="Q14" s="1">
        <v>694568</v>
      </c>
      <c r="R14" s="1">
        <v>822904</v>
      </c>
      <c r="S14" s="1">
        <v>71665</v>
      </c>
      <c r="T14" s="1">
        <v>146</v>
      </c>
      <c r="U14" s="1">
        <v>857255</v>
      </c>
      <c r="V14" s="1">
        <v>822904</v>
      </c>
      <c r="W14" s="1">
        <v>760438</v>
      </c>
      <c r="X14" s="1">
        <v>664937</v>
      </c>
      <c r="Y14" s="1">
        <v>29067</v>
      </c>
      <c r="Z14" s="74"/>
      <c r="AA14" s="2"/>
      <c r="AB14" s="2"/>
      <c r="AC14" s="2"/>
      <c r="AD14" s="2"/>
      <c r="AE14" s="2"/>
    </row>
    <row r="15" spans="1:31" s="98" customFormat="1" ht="64.5" customHeight="1">
      <c r="A15" s="69" t="s">
        <v>29</v>
      </c>
      <c r="B15" s="73" t="s">
        <v>175</v>
      </c>
      <c r="C15" s="43">
        <v>100</v>
      </c>
      <c r="D15" s="1">
        <v>838354</v>
      </c>
      <c r="E15" s="1">
        <v>838114</v>
      </c>
      <c r="F15" s="1">
        <v>73031</v>
      </c>
      <c r="G15" s="1">
        <v>21432</v>
      </c>
      <c r="H15" s="1">
        <v>3763</v>
      </c>
      <c r="I15" s="1">
        <v>257750</v>
      </c>
      <c r="J15" s="1">
        <v>74450</v>
      </c>
      <c r="K15" s="1">
        <v>172133</v>
      </c>
      <c r="L15" s="1">
        <v>11167</v>
      </c>
      <c r="M15" s="1">
        <v>618003</v>
      </c>
      <c r="N15" s="1">
        <v>35632</v>
      </c>
      <c r="O15" s="1">
        <v>554</v>
      </c>
      <c r="P15" s="1">
        <v>0</v>
      </c>
      <c r="Q15" s="1">
        <v>911385</v>
      </c>
      <c r="R15" s="1">
        <v>582964</v>
      </c>
      <c r="S15" s="1">
        <v>21679</v>
      </c>
      <c r="T15" s="1">
        <v>242</v>
      </c>
      <c r="U15" s="1">
        <v>828346</v>
      </c>
      <c r="V15" s="1">
        <v>582964</v>
      </c>
      <c r="W15" s="1">
        <v>804981</v>
      </c>
      <c r="X15" s="1">
        <v>804981</v>
      </c>
      <c r="Y15" s="1">
        <v>24660</v>
      </c>
      <c r="Z15" s="74"/>
      <c r="AA15" s="2"/>
      <c r="AB15" s="2"/>
      <c r="AC15" s="2"/>
      <c r="AD15" s="2"/>
      <c r="AE15" s="2"/>
    </row>
    <row r="16" spans="1:31" s="98" customFormat="1" ht="43.5" customHeight="1">
      <c r="A16" s="69" t="s">
        <v>30</v>
      </c>
      <c r="B16" s="73" t="s">
        <v>183</v>
      </c>
      <c r="C16" s="43">
        <v>100</v>
      </c>
      <c r="D16" s="1">
        <v>213647</v>
      </c>
      <c r="E16" s="1">
        <v>213647</v>
      </c>
      <c r="F16" s="1">
        <v>42443</v>
      </c>
      <c r="G16" s="1">
        <v>12820</v>
      </c>
      <c r="H16" s="1">
        <v>8930</v>
      </c>
      <c r="I16" s="1">
        <v>47746</v>
      </c>
      <c r="J16" s="1">
        <v>34561</v>
      </c>
      <c r="K16" s="1">
        <v>6652</v>
      </c>
      <c r="L16" s="1">
        <v>193</v>
      </c>
      <c r="M16" s="1">
        <v>163269</v>
      </c>
      <c r="N16" s="1">
        <v>45075</v>
      </c>
      <c r="O16" s="1">
        <v>19717</v>
      </c>
      <c r="P16" s="1">
        <v>7916</v>
      </c>
      <c r="Q16" s="1">
        <v>256090</v>
      </c>
      <c r="R16" s="1">
        <v>781685</v>
      </c>
      <c r="S16" s="1">
        <v>81</v>
      </c>
      <c r="T16" s="1">
        <v>301</v>
      </c>
      <c r="U16" s="1">
        <v>806975</v>
      </c>
      <c r="V16" s="1">
        <v>781685</v>
      </c>
      <c r="W16" s="1">
        <v>806894</v>
      </c>
      <c r="X16" s="1">
        <v>806894</v>
      </c>
      <c r="Y16" s="1">
        <v>3857</v>
      </c>
      <c r="Z16" s="74"/>
      <c r="AA16" s="2"/>
      <c r="AB16" s="2"/>
      <c r="AC16" s="2"/>
      <c r="AD16" s="2"/>
      <c r="AE16" s="2"/>
    </row>
    <row r="17" spans="1:31" s="98" customFormat="1" ht="53.25" customHeight="1">
      <c r="A17" s="69" t="s">
        <v>31</v>
      </c>
      <c r="B17" s="73" t="s">
        <v>114</v>
      </c>
      <c r="C17" s="43">
        <v>100</v>
      </c>
      <c r="D17" s="1">
        <v>176010.4</v>
      </c>
      <c r="E17" s="1">
        <v>175838.6</v>
      </c>
      <c r="F17" s="1">
        <v>76393.1</v>
      </c>
      <c r="G17" s="1">
        <v>7514.1</v>
      </c>
      <c r="H17" s="1">
        <v>21814.7</v>
      </c>
      <c r="I17" s="1">
        <v>224629.5</v>
      </c>
      <c r="J17" s="1">
        <v>84490</v>
      </c>
      <c r="K17" s="1">
        <v>139051.5</v>
      </c>
      <c r="L17" s="1">
        <v>1088</v>
      </c>
      <c r="M17" s="1">
        <v>0</v>
      </c>
      <c r="N17" s="1">
        <v>27974</v>
      </c>
      <c r="O17" s="1">
        <v>9870.6</v>
      </c>
      <c r="P17" s="1">
        <v>779.8</v>
      </c>
      <c r="Q17" s="1">
        <v>252603.5</v>
      </c>
      <c r="R17" s="1">
        <v>724755.5</v>
      </c>
      <c r="S17" s="1">
        <v>14863.6</v>
      </c>
      <c r="T17" s="1">
        <v>207</v>
      </c>
      <c r="U17" s="1">
        <v>758147.1</v>
      </c>
      <c r="V17" s="1">
        <v>720333</v>
      </c>
      <c r="W17" s="1">
        <v>738146.5</v>
      </c>
      <c r="X17" s="1">
        <v>738146.5</v>
      </c>
      <c r="Y17" s="1">
        <v>1000</v>
      </c>
      <c r="Z17" s="74"/>
      <c r="AA17" s="2"/>
      <c r="AB17" s="2"/>
      <c r="AC17" s="2"/>
      <c r="AD17" s="2"/>
      <c r="AE17" s="2"/>
    </row>
    <row r="18" spans="1:31" s="98" customFormat="1" ht="71.25" customHeight="1">
      <c r="A18" s="69" t="s">
        <v>32</v>
      </c>
      <c r="B18" s="73" t="s">
        <v>184</v>
      </c>
      <c r="C18" s="43">
        <v>100</v>
      </c>
      <c r="D18" s="1">
        <v>20513</v>
      </c>
      <c r="E18" s="1">
        <v>20513</v>
      </c>
      <c r="F18" s="1">
        <v>7037</v>
      </c>
      <c r="G18" s="1">
        <v>0</v>
      </c>
      <c r="H18" s="1">
        <v>4527</v>
      </c>
      <c r="I18" s="1">
        <v>26586</v>
      </c>
      <c r="J18" s="1">
        <v>26120</v>
      </c>
      <c r="K18" s="1">
        <v>466</v>
      </c>
      <c r="L18" s="1">
        <v>0</v>
      </c>
      <c r="M18" s="1">
        <v>0</v>
      </c>
      <c r="N18" s="1">
        <v>964</v>
      </c>
      <c r="O18" s="1">
        <v>327</v>
      </c>
      <c r="P18" s="1">
        <v>270</v>
      </c>
      <c r="Q18" s="1">
        <v>27550</v>
      </c>
      <c r="R18" s="1">
        <v>47054</v>
      </c>
      <c r="S18" s="1">
        <v>46.4</v>
      </c>
      <c r="T18" s="1">
        <v>37</v>
      </c>
      <c r="U18" s="1">
        <v>48474</v>
      </c>
      <c r="V18" s="1">
        <v>47054</v>
      </c>
      <c r="W18" s="1">
        <v>48416</v>
      </c>
      <c r="X18" s="1">
        <v>48416</v>
      </c>
      <c r="Y18" s="1">
        <v>21</v>
      </c>
      <c r="Z18" s="74"/>
      <c r="AA18" s="2"/>
      <c r="AB18" s="2"/>
      <c r="AC18" s="2"/>
      <c r="AD18" s="2"/>
      <c r="AE18" s="2"/>
    </row>
    <row r="19" spans="1:31" s="98" customFormat="1" ht="40.5">
      <c r="A19" s="69" t="s">
        <v>33</v>
      </c>
      <c r="B19" s="73" t="s">
        <v>115</v>
      </c>
      <c r="C19" s="43">
        <v>100</v>
      </c>
      <c r="D19" s="1">
        <v>71971</v>
      </c>
      <c r="E19" s="1">
        <v>71635</v>
      </c>
      <c r="F19" s="1">
        <v>18225</v>
      </c>
      <c r="G19" s="1">
        <v>1011</v>
      </c>
      <c r="H19" s="1">
        <v>11873</v>
      </c>
      <c r="I19" s="1">
        <v>87216</v>
      </c>
      <c r="J19" s="1">
        <v>102</v>
      </c>
      <c r="K19" s="1">
        <v>73763</v>
      </c>
      <c r="L19" s="1">
        <v>120</v>
      </c>
      <c r="M19" s="1">
        <v>200</v>
      </c>
      <c r="N19" s="1">
        <v>2780</v>
      </c>
      <c r="O19" s="1">
        <v>589</v>
      </c>
      <c r="P19" s="1">
        <v>1515</v>
      </c>
      <c r="Q19" s="1">
        <v>90196</v>
      </c>
      <c r="R19" s="1">
        <v>158587</v>
      </c>
      <c r="S19" s="1">
        <v>7898</v>
      </c>
      <c r="T19" s="1">
        <v>100</v>
      </c>
      <c r="U19" s="1">
        <v>158587</v>
      </c>
      <c r="V19" s="1">
        <v>158587</v>
      </c>
      <c r="W19" s="1">
        <v>148715</v>
      </c>
      <c r="X19" s="1">
        <v>148715</v>
      </c>
      <c r="Y19" s="1">
        <v>3949</v>
      </c>
      <c r="Z19" s="74"/>
      <c r="AA19" s="2"/>
      <c r="AB19" s="2"/>
      <c r="AC19" s="2"/>
      <c r="AD19" s="2"/>
      <c r="AE19" s="2"/>
    </row>
    <row r="20" spans="1:31" s="98" customFormat="1" ht="93" customHeight="1">
      <c r="A20" s="69" t="s">
        <v>34</v>
      </c>
      <c r="B20" s="73" t="s">
        <v>176</v>
      </c>
      <c r="C20" s="43">
        <v>100</v>
      </c>
      <c r="D20" s="1">
        <v>285246</v>
      </c>
      <c r="E20" s="1">
        <v>285246</v>
      </c>
      <c r="F20" s="1">
        <v>45544</v>
      </c>
      <c r="G20" s="1">
        <v>6636</v>
      </c>
      <c r="H20" s="1">
        <v>30102</v>
      </c>
      <c r="I20" s="1">
        <v>162867</v>
      </c>
      <c r="J20" s="1">
        <v>310005</v>
      </c>
      <c r="K20" s="1">
        <v>-147541</v>
      </c>
      <c r="L20" s="1">
        <v>0</v>
      </c>
      <c r="M20" s="1">
        <v>13634</v>
      </c>
      <c r="N20" s="1">
        <v>154289</v>
      </c>
      <c r="O20" s="1">
        <v>13565</v>
      </c>
      <c r="P20" s="1">
        <v>20454</v>
      </c>
      <c r="Q20" s="1">
        <v>330790</v>
      </c>
      <c r="R20" s="1">
        <v>332523</v>
      </c>
      <c r="S20" s="1">
        <v>1169</v>
      </c>
      <c r="T20" s="1">
        <v>154</v>
      </c>
      <c r="U20" s="1">
        <v>760788</v>
      </c>
      <c r="V20" s="1">
        <v>332523</v>
      </c>
      <c r="W20" s="1">
        <v>757385</v>
      </c>
      <c r="X20" s="1">
        <v>366402</v>
      </c>
      <c r="Y20" s="1">
        <v>0</v>
      </c>
      <c r="Z20" s="74"/>
      <c r="AA20" s="2"/>
      <c r="AB20" s="2"/>
      <c r="AC20" s="2"/>
      <c r="AD20" s="2"/>
      <c r="AE20" s="2"/>
    </row>
    <row r="21" spans="1:31" s="98" customFormat="1" ht="81">
      <c r="A21" s="69" t="s">
        <v>35</v>
      </c>
      <c r="B21" s="73" t="s">
        <v>177</v>
      </c>
      <c r="C21" s="43">
        <v>100</v>
      </c>
      <c r="D21" s="1">
        <v>26685</v>
      </c>
      <c r="E21" s="1">
        <v>26685</v>
      </c>
      <c r="F21" s="1">
        <v>3578</v>
      </c>
      <c r="G21" s="1">
        <v>0</v>
      </c>
      <c r="H21" s="1">
        <v>72</v>
      </c>
      <c r="I21" s="1">
        <v>8307</v>
      </c>
      <c r="J21" s="1">
        <v>41635</v>
      </c>
      <c r="K21" s="1">
        <v>-34191</v>
      </c>
      <c r="L21" s="1">
        <v>863</v>
      </c>
      <c r="M21" s="1">
        <v>21709</v>
      </c>
      <c r="N21" s="1">
        <v>247</v>
      </c>
      <c r="O21" s="1">
        <v>0</v>
      </c>
      <c r="P21" s="1">
        <v>247</v>
      </c>
      <c r="Q21" s="1">
        <v>30263</v>
      </c>
      <c r="R21" s="1">
        <v>0</v>
      </c>
      <c r="S21" s="1">
        <v>31</v>
      </c>
      <c r="T21" s="1">
        <v>2</v>
      </c>
      <c r="U21" s="1">
        <v>4108</v>
      </c>
      <c r="V21" s="1">
        <v>0</v>
      </c>
      <c r="W21" s="1">
        <v>4077</v>
      </c>
      <c r="X21" s="1">
        <v>3660</v>
      </c>
      <c r="Y21" s="1">
        <v>0</v>
      </c>
      <c r="Z21" s="74"/>
      <c r="AA21" s="2"/>
      <c r="AB21" s="2"/>
      <c r="AC21" s="2"/>
      <c r="AD21" s="2"/>
      <c r="AE21" s="2"/>
    </row>
    <row r="22" spans="1:31" s="98" customFormat="1" ht="62.25" customHeight="1">
      <c r="A22" s="69" t="s">
        <v>36</v>
      </c>
      <c r="B22" s="73" t="s">
        <v>116</v>
      </c>
      <c r="C22" s="43">
        <v>100</v>
      </c>
      <c r="D22" s="1">
        <v>2307</v>
      </c>
      <c r="E22" s="1">
        <v>2307</v>
      </c>
      <c r="F22" s="1">
        <v>8043</v>
      </c>
      <c r="G22" s="1">
        <v>5809</v>
      </c>
      <c r="H22" s="1">
        <v>821</v>
      </c>
      <c r="I22" s="1">
        <v>3138</v>
      </c>
      <c r="J22" s="1">
        <v>2800</v>
      </c>
      <c r="K22" s="1">
        <v>338</v>
      </c>
      <c r="L22" s="1">
        <v>0</v>
      </c>
      <c r="M22" s="1">
        <v>0</v>
      </c>
      <c r="N22" s="1">
        <v>7212</v>
      </c>
      <c r="O22" s="1">
        <v>288</v>
      </c>
      <c r="P22" s="1">
        <v>1243</v>
      </c>
      <c r="Q22" s="1">
        <v>10350</v>
      </c>
      <c r="R22" s="1">
        <v>73313</v>
      </c>
      <c r="S22" s="1">
        <v>577</v>
      </c>
      <c r="T22" s="1">
        <v>62</v>
      </c>
      <c r="U22" s="1">
        <v>73313</v>
      </c>
      <c r="V22" s="1">
        <v>73313</v>
      </c>
      <c r="W22" s="1">
        <v>72356</v>
      </c>
      <c r="X22" s="1">
        <v>72356</v>
      </c>
      <c r="Y22" s="1">
        <v>0</v>
      </c>
      <c r="Z22" s="74"/>
      <c r="AA22" s="2"/>
      <c r="AB22" s="2"/>
      <c r="AC22" s="2"/>
      <c r="AD22" s="2"/>
      <c r="AE22" s="2"/>
    </row>
    <row r="23" spans="1:31" s="98" customFormat="1" ht="57" customHeight="1">
      <c r="A23" s="69" t="s">
        <v>37</v>
      </c>
      <c r="B23" s="73" t="s">
        <v>117</v>
      </c>
      <c r="C23" s="43">
        <v>100</v>
      </c>
      <c r="D23" s="1">
        <v>95397</v>
      </c>
      <c r="E23" s="1">
        <v>95397</v>
      </c>
      <c r="F23" s="1">
        <v>76495</v>
      </c>
      <c r="G23" s="1">
        <v>38586</v>
      </c>
      <c r="H23" s="1">
        <v>8944</v>
      </c>
      <c r="I23" s="1">
        <v>65369</v>
      </c>
      <c r="J23" s="1">
        <v>51160</v>
      </c>
      <c r="K23" s="1">
        <v>13922</v>
      </c>
      <c r="L23" s="1">
        <v>287</v>
      </c>
      <c r="M23" s="1">
        <v>57355</v>
      </c>
      <c r="N23" s="1">
        <v>49168</v>
      </c>
      <c r="O23" s="1">
        <v>4317</v>
      </c>
      <c r="P23" s="1">
        <v>6555</v>
      </c>
      <c r="Q23" s="1">
        <v>171892</v>
      </c>
      <c r="R23" s="1">
        <v>407821</v>
      </c>
      <c r="S23" s="1">
        <v>570</v>
      </c>
      <c r="T23" s="1">
        <v>153</v>
      </c>
      <c r="U23" s="1">
        <v>443231</v>
      </c>
      <c r="V23" s="1">
        <v>407821</v>
      </c>
      <c r="W23" s="1">
        <v>442520</v>
      </c>
      <c r="X23" s="1">
        <v>417389</v>
      </c>
      <c r="Y23" s="1">
        <v>969.5</v>
      </c>
      <c r="Z23" s="74"/>
      <c r="AA23" s="2"/>
      <c r="AB23" s="2"/>
      <c r="AC23" s="2"/>
      <c r="AD23" s="2"/>
      <c r="AE23" s="2"/>
    </row>
    <row r="24" spans="1:31" s="98" customFormat="1" ht="40.5">
      <c r="A24" s="69" t="s">
        <v>38</v>
      </c>
      <c r="B24" s="73" t="s">
        <v>141</v>
      </c>
      <c r="C24" s="43">
        <v>100</v>
      </c>
      <c r="D24" s="1">
        <v>5970591</v>
      </c>
      <c r="E24" s="1">
        <v>5912482</v>
      </c>
      <c r="F24" s="1">
        <v>699987</v>
      </c>
      <c r="G24" s="1">
        <v>4456</v>
      </c>
      <c r="H24" s="1">
        <v>523333</v>
      </c>
      <c r="I24" s="1">
        <v>4352480</v>
      </c>
      <c r="J24" s="1">
        <v>1101395</v>
      </c>
      <c r="K24" s="1">
        <v>211003</v>
      </c>
      <c r="L24" s="1">
        <v>86713</v>
      </c>
      <c r="M24" s="1">
        <v>1791581</v>
      </c>
      <c r="N24" s="1">
        <v>526517</v>
      </c>
      <c r="O24" s="1">
        <v>126222</v>
      </c>
      <c r="P24" s="1">
        <v>7667</v>
      </c>
      <c r="Q24" s="1">
        <v>6670579</v>
      </c>
      <c r="R24" s="1">
        <v>6443831</v>
      </c>
      <c r="S24" s="1">
        <v>23132</v>
      </c>
      <c r="T24" s="1">
        <v>1584</v>
      </c>
      <c r="U24" s="1">
        <v>7090868</v>
      </c>
      <c r="V24" s="1">
        <v>6443831</v>
      </c>
      <c r="W24" s="1">
        <v>7065913</v>
      </c>
      <c r="X24" s="1">
        <v>7060492</v>
      </c>
      <c r="Y24" s="1">
        <v>10765</v>
      </c>
      <c r="Z24" s="74"/>
      <c r="AA24" s="2"/>
      <c r="AB24" s="2"/>
      <c r="AC24" s="2"/>
      <c r="AD24" s="2"/>
      <c r="AE24" s="2"/>
    </row>
    <row r="25" spans="1:31" s="98" customFormat="1" ht="40.5">
      <c r="A25" s="69" t="s">
        <v>39</v>
      </c>
      <c r="B25" s="73" t="s">
        <v>185</v>
      </c>
      <c r="C25" s="43">
        <v>100</v>
      </c>
      <c r="D25" s="1">
        <v>140977</v>
      </c>
      <c r="E25" s="1">
        <v>88977</v>
      </c>
      <c r="F25" s="1">
        <v>41256</v>
      </c>
      <c r="G25" s="1">
        <v>0</v>
      </c>
      <c r="H25" s="1">
        <v>18219</v>
      </c>
      <c r="I25" s="1">
        <v>55568</v>
      </c>
      <c r="J25" s="1">
        <v>64952</v>
      </c>
      <c r="K25" s="1">
        <v>6643</v>
      </c>
      <c r="L25" s="1">
        <v>0</v>
      </c>
      <c r="M25" s="1">
        <v>117425</v>
      </c>
      <c r="N25" s="1">
        <v>9240</v>
      </c>
      <c r="O25" s="1">
        <v>4303</v>
      </c>
      <c r="P25" s="1">
        <v>4041</v>
      </c>
      <c r="Q25" s="1">
        <v>182233</v>
      </c>
      <c r="R25" s="1">
        <v>421911</v>
      </c>
      <c r="S25" s="1">
        <v>-3719</v>
      </c>
      <c r="T25" s="1">
        <v>145</v>
      </c>
      <c r="U25" s="1">
        <v>443575</v>
      </c>
      <c r="V25" s="1">
        <v>443575</v>
      </c>
      <c r="W25" s="1">
        <v>447266</v>
      </c>
      <c r="X25" s="1">
        <v>447266</v>
      </c>
      <c r="Y25" s="1">
        <v>0</v>
      </c>
      <c r="Z25" s="74"/>
      <c r="AA25" s="2"/>
      <c r="AB25" s="2"/>
      <c r="AC25" s="2"/>
      <c r="AD25" s="2"/>
      <c r="AE25" s="2"/>
    </row>
    <row r="26" spans="1:31" s="98" customFormat="1" ht="57" customHeight="1">
      <c r="A26" s="69" t="s">
        <v>40</v>
      </c>
      <c r="B26" s="73" t="s">
        <v>186</v>
      </c>
      <c r="C26" s="43">
        <v>100</v>
      </c>
      <c r="D26" s="1">
        <v>407967</v>
      </c>
      <c r="E26" s="1">
        <v>407848</v>
      </c>
      <c r="F26" s="1">
        <v>37519</v>
      </c>
      <c r="G26" s="1">
        <v>3624</v>
      </c>
      <c r="H26" s="1">
        <v>18747</v>
      </c>
      <c r="I26" s="1">
        <v>75734</v>
      </c>
      <c r="J26" s="1">
        <v>37590</v>
      </c>
      <c r="K26" s="1">
        <v>4707</v>
      </c>
      <c r="L26" s="1">
        <v>0</v>
      </c>
      <c r="M26" s="1">
        <v>325755</v>
      </c>
      <c r="N26" s="1">
        <v>43997</v>
      </c>
      <c r="O26" s="1">
        <v>8848</v>
      </c>
      <c r="P26" s="1">
        <v>8017</v>
      </c>
      <c r="Q26" s="1">
        <v>445486</v>
      </c>
      <c r="R26" s="1">
        <v>342210.3</v>
      </c>
      <c r="S26" s="1">
        <v>24805.9</v>
      </c>
      <c r="T26" s="1">
        <v>134</v>
      </c>
      <c r="U26" s="1">
        <v>435733.7</v>
      </c>
      <c r="V26" s="1">
        <v>342210.3</v>
      </c>
      <c r="W26" s="1">
        <v>404726.3</v>
      </c>
      <c r="X26" s="1">
        <v>311394</v>
      </c>
      <c r="Y26" s="1">
        <v>5747.5</v>
      </c>
      <c r="Z26" s="74"/>
      <c r="AA26" s="2"/>
      <c r="AB26" s="2"/>
      <c r="AC26" s="2"/>
      <c r="AD26" s="2"/>
      <c r="AE26" s="2"/>
    </row>
    <row r="27" spans="1:31" s="98" customFormat="1" ht="57" customHeight="1">
      <c r="A27" s="69" t="s">
        <v>41</v>
      </c>
      <c r="B27" s="73" t="s">
        <v>187</v>
      </c>
      <c r="C27" s="43">
        <v>100</v>
      </c>
      <c r="D27" s="1">
        <v>153004</v>
      </c>
      <c r="E27" s="1">
        <v>145597</v>
      </c>
      <c r="F27" s="1">
        <v>36843</v>
      </c>
      <c r="G27" s="1">
        <v>12015</v>
      </c>
      <c r="H27" s="1">
        <v>7383</v>
      </c>
      <c r="I27" s="1">
        <v>108579</v>
      </c>
      <c r="J27" s="1">
        <v>59361</v>
      </c>
      <c r="K27" s="1">
        <v>8508</v>
      </c>
      <c r="L27" s="1">
        <v>3170</v>
      </c>
      <c r="M27" s="1">
        <v>60664</v>
      </c>
      <c r="N27" s="1">
        <v>20604</v>
      </c>
      <c r="O27" s="1">
        <v>9221</v>
      </c>
      <c r="P27" s="1">
        <v>5795</v>
      </c>
      <c r="Q27" s="1">
        <v>189847</v>
      </c>
      <c r="R27" s="1">
        <v>289721</v>
      </c>
      <c r="S27" s="1">
        <v>7937</v>
      </c>
      <c r="T27" s="1">
        <v>89</v>
      </c>
      <c r="U27" s="1">
        <v>360905</v>
      </c>
      <c r="V27" s="1">
        <v>289328</v>
      </c>
      <c r="W27" s="1">
        <v>350984</v>
      </c>
      <c r="X27" s="1">
        <v>283543</v>
      </c>
      <c r="Y27" s="1">
        <v>12865</v>
      </c>
      <c r="Z27" s="74"/>
      <c r="AA27" s="2"/>
      <c r="AB27" s="2"/>
      <c r="AC27" s="2"/>
      <c r="AD27" s="2"/>
      <c r="AE27" s="2"/>
    </row>
    <row r="28" spans="1:31" s="98" customFormat="1" ht="57" customHeight="1">
      <c r="A28" s="69" t="s">
        <v>42</v>
      </c>
      <c r="B28" s="73" t="s">
        <v>189</v>
      </c>
      <c r="C28" s="43">
        <v>100</v>
      </c>
      <c r="D28" s="1">
        <v>24538</v>
      </c>
      <c r="E28" s="1">
        <v>24380</v>
      </c>
      <c r="F28" s="1">
        <v>4586</v>
      </c>
      <c r="G28" s="1">
        <v>318</v>
      </c>
      <c r="H28" s="1">
        <v>220</v>
      </c>
      <c r="I28" s="1">
        <v>6217</v>
      </c>
      <c r="J28" s="1">
        <v>3014</v>
      </c>
      <c r="K28" s="1">
        <v>2198</v>
      </c>
      <c r="L28" s="1">
        <v>97</v>
      </c>
      <c r="M28" s="1">
        <v>19759</v>
      </c>
      <c r="N28" s="1">
        <v>3148</v>
      </c>
      <c r="O28" s="1">
        <v>2102</v>
      </c>
      <c r="P28" s="1">
        <v>399</v>
      </c>
      <c r="Q28" s="1">
        <v>29124</v>
      </c>
      <c r="R28" s="1">
        <v>118268</v>
      </c>
      <c r="S28" s="1">
        <v>929</v>
      </c>
      <c r="T28" s="1">
        <v>49</v>
      </c>
      <c r="U28" s="1">
        <v>129054</v>
      </c>
      <c r="V28" s="1">
        <v>129054</v>
      </c>
      <c r="W28" s="1">
        <v>128125</v>
      </c>
      <c r="X28" s="1">
        <v>128125</v>
      </c>
      <c r="Y28" s="1">
        <v>1938.5</v>
      </c>
      <c r="Z28" s="74"/>
      <c r="AA28" s="2"/>
      <c r="AB28" s="2"/>
      <c r="AC28" s="2"/>
      <c r="AD28" s="2"/>
      <c r="AE28" s="2"/>
    </row>
    <row r="29" spans="1:31" s="98" customFormat="1" ht="147" customHeight="1">
      <c r="A29" s="69" t="s">
        <v>188</v>
      </c>
      <c r="B29" s="73" t="s">
        <v>191</v>
      </c>
      <c r="C29" s="43">
        <v>100</v>
      </c>
      <c r="D29" s="1">
        <v>15256</v>
      </c>
      <c r="E29" s="1">
        <v>0</v>
      </c>
      <c r="F29" s="1">
        <v>755</v>
      </c>
      <c r="G29" s="1">
        <v>0</v>
      </c>
      <c r="H29" s="1">
        <v>4</v>
      </c>
      <c r="I29" s="1">
        <v>444</v>
      </c>
      <c r="J29" s="1">
        <v>102</v>
      </c>
      <c r="K29" s="1">
        <v>289</v>
      </c>
      <c r="L29" s="1">
        <v>39</v>
      </c>
      <c r="M29" s="1">
        <v>15256</v>
      </c>
      <c r="N29" s="1">
        <v>311</v>
      </c>
      <c r="O29" s="1">
        <v>0</v>
      </c>
      <c r="P29" s="1">
        <v>208</v>
      </c>
      <c r="Q29" s="1">
        <v>16011</v>
      </c>
      <c r="R29" s="1">
        <v>13270</v>
      </c>
      <c r="S29" s="1">
        <v>207</v>
      </c>
      <c r="T29" s="1">
        <v>21</v>
      </c>
      <c r="U29" s="1">
        <v>13515</v>
      </c>
      <c r="V29" s="1">
        <v>13270</v>
      </c>
      <c r="W29" s="1">
        <v>1305</v>
      </c>
      <c r="X29" s="1">
        <v>12805</v>
      </c>
      <c r="Y29" s="1">
        <v>540</v>
      </c>
      <c r="Z29" s="74"/>
      <c r="AA29" s="2"/>
      <c r="AB29" s="2"/>
      <c r="AC29" s="2"/>
      <c r="AD29" s="2"/>
      <c r="AE29" s="2"/>
    </row>
    <row r="30" spans="1:31" s="98" customFormat="1" ht="122.25" customHeight="1">
      <c r="A30" s="69" t="s">
        <v>190</v>
      </c>
      <c r="B30" s="73" t="s">
        <v>199</v>
      </c>
      <c r="C30" s="43">
        <v>100</v>
      </c>
      <c r="D30" s="1">
        <v>3304760.9</v>
      </c>
      <c r="E30" s="1">
        <v>3291919</v>
      </c>
      <c r="F30" s="1">
        <v>186775</v>
      </c>
      <c r="G30" s="1">
        <v>0</v>
      </c>
      <c r="H30" s="1">
        <v>63603.8</v>
      </c>
      <c r="I30" s="1">
        <v>1279132.5</v>
      </c>
      <c r="J30" s="1">
        <v>1291577</v>
      </c>
      <c r="K30" s="1">
        <v>-12444.5</v>
      </c>
      <c r="L30" s="1">
        <v>0</v>
      </c>
      <c r="M30" s="1">
        <v>2206620</v>
      </c>
      <c r="N30" s="1">
        <v>5783</v>
      </c>
      <c r="O30" s="1">
        <v>3809</v>
      </c>
      <c r="P30" s="1">
        <v>21.4</v>
      </c>
      <c r="Q30" s="1">
        <v>3491535.9</v>
      </c>
      <c r="R30" s="1">
        <v>0</v>
      </c>
      <c r="S30" s="1">
        <v>-2867.4</v>
      </c>
      <c r="T30" s="1">
        <v>20</v>
      </c>
      <c r="U30" s="1">
        <v>31513.7</v>
      </c>
      <c r="V30" s="1">
        <v>0</v>
      </c>
      <c r="W30" s="1">
        <v>34399.1</v>
      </c>
      <c r="X30" s="1">
        <v>0</v>
      </c>
      <c r="Y30" s="1">
        <v>0</v>
      </c>
      <c r="Z30" s="74"/>
      <c r="AA30" s="2"/>
      <c r="AB30" s="2"/>
      <c r="AC30" s="2"/>
      <c r="AD30" s="2"/>
      <c r="AE30" s="2"/>
    </row>
    <row r="31" spans="1:25" s="52" customFormat="1" ht="36" customHeight="1">
      <c r="A31" s="69"/>
      <c r="B31" s="193" t="s">
        <v>66</v>
      </c>
      <c r="C31" s="93"/>
      <c r="D31" s="194">
        <f aca="true" t="shared" si="0" ref="D31:Y31">SUM(D9:D30)</f>
        <v>18191870.599999998</v>
      </c>
      <c r="E31" s="194">
        <f t="shared" si="0"/>
        <v>17974782.9</v>
      </c>
      <c r="F31" s="194">
        <f t="shared" si="0"/>
        <v>3140442.3</v>
      </c>
      <c r="G31" s="194">
        <f t="shared" si="0"/>
        <v>287048.80000000005</v>
      </c>
      <c r="H31" s="194">
        <f t="shared" si="0"/>
        <v>1264711.9000000001</v>
      </c>
      <c r="I31" s="194">
        <f t="shared" si="0"/>
        <v>10680547.5</v>
      </c>
      <c r="J31" s="194">
        <f t="shared" si="0"/>
        <v>4281195</v>
      </c>
      <c r="K31" s="194">
        <f t="shared" si="0"/>
        <v>3166835</v>
      </c>
      <c r="L31" s="194">
        <f t="shared" si="0"/>
        <v>148998</v>
      </c>
      <c r="M31" s="194">
        <f t="shared" si="0"/>
        <v>7928288.6</v>
      </c>
      <c r="N31" s="194">
        <f t="shared" si="0"/>
        <v>2723676.6</v>
      </c>
      <c r="O31" s="194">
        <f t="shared" si="0"/>
        <v>451512.8</v>
      </c>
      <c r="P31" s="194">
        <f t="shared" si="0"/>
        <v>140558</v>
      </c>
      <c r="Q31" s="194">
        <f t="shared" si="0"/>
        <v>14851374.9</v>
      </c>
      <c r="R31" s="194">
        <f t="shared" si="0"/>
        <v>19742709.5</v>
      </c>
      <c r="S31" s="194">
        <f t="shared" si="0"/>
        <v>216296.6</v>
      </c>
      <c r="T31" s="194">
        <f t="shared" si="0"/>
        <v>4478</v>
      </c>
      <c r="U31" s="194">
        <f t="shared" si="0"/>
        <v>18236100.5</v>
      </c>
      <c r="V31" s="194">
        <f t="shared" si="0"/>
        <v>15343652.3</v>
      </c>
      <c r="W31" s="194">
        <f t="shared" si="0"/>
        <v>17944844.200000003</v>
      </c>
      <c r="X31" s="194">
        <f t="shared" si="0"/>
        <v>16583535.8</v>
      </c>
      <c r="Y31" s="194">
        <f t="shared" si="0"/>
        <v>136504.5</v>
      </c>
    </row>
    <row r="33" s="66" customFormat="1" ht="12.75"/>
    <row r="34" s="66" customFormat="1" ht="12.75"/>
    <row r="35" s="66" customFormat="1" ht="11.25" customHeight="1">
      <c r="A35" s="191"/>
    </row>
    <row r="36" s="66" customFormat="1" ht="12.75"/>
    <row r="37" s="66" customFormat="1" ht="12.75">
      <c r="A37" s="149"/>
    </row>
    <row r="38" s="66" customFormat="1" ht="12.75"/>
    <row r="39" s="66" customFormat="1" ht="12.75">
      <c r="A39" s="149"/>
    </row>
    <row r="40" spans="1:25" ht="17.25">
      <c r="A40" s="149"/>
      <c r="B40" s="66"/>
      <c r="C40" s="66"/>
      <c r="D40" s="66"/>
      <c r="E40" s="66"/>
      <c r="F40" s="66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66"/>
    </row>
    <row r="41" spans="18:24" s="66" customFormat="1" ht="12.75">
      <c r="R41" s="150"/>
      <c r="S41" s="150"/>
      <c r="T41" s="150"/>
      <c r="U41" s="150"/>
      <c r="V41" s="150"/>
      <c r="W41" s="150"/>
      <c r="X41" s="150"/>
    </row>
    <row r="46" spans="2:17" ht="20.25">
      <c r="B46" s="66"/>
      <c r="C46" s="66"/>
      <c r="D46" s="66"/>
      <c r="E46" s="66"/>
      <c r="F46" s="66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</row>
  </sheetData>
  <sheetProtection/>
  <mergeCells count="31">
    <mergeCell ref="J6:J7"/>
    <mergeCell ref="K6:K7"/>
    <mergeCell ref="A2:V2"/>
    <mergeCell ref="A3:V3"/>
    <mergeCell ref="L6:L7"/>
    <mergeCell ref="P6:P7"/>
    <mergeCell ref="T5:T7"/>
    <mergeCell ref="O6:O7"/>
    <mergeCell ref="U5:U7"/>
    <mergeCell ref="J5:L5"/>
    <mergeCell ref="G6:G7"/>
    <mergeCell ref="H6:H7"/>
    <mergeCell ref="A1:V1"/>
    <mergeCell ref="A5:A6"/>
    <mergeCell ref="B5:B6"/>
    <mergeCell ref="C5:C7"/>
    <mergeCell ref="D5:D7"/>
    <mergeCell ref="E5:E7"/>
    <mergeCell ref="F5:F7"/>
    <mergeCell ref="G5:H5"/>
    <mergeCell ref="I5:I7"/>
    <mergeCell ref="V5:V7"/>
    <mergeCell ref="W5:W7"/>
    <mergeCell ref="X5:X7"/>
    <mergeCell ref="Y5:Y7"/>
    <mergeCell ref="M5:M7"/>
    <mergeCell ref="N5:N7"/>
    <mergeCell ref="O5:P5"/>
    <mergeCell ref="Q5:Q7"/>
    <mergeCell ref="R5:R7"/>
    <mergeCell ref="S5:S7"/>
  </mergeCells>
  <printOptions/>
  <pageMargins left="0.2" right="0.2" top="0.2" bottom="0.22" header="0.2" footer="0.2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10">
      <selection activeCell="I22" sqref="I22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7.57421875" style="2" customWidth="1"/>
    <col min="4" max="4" width="8.8515625" style="2" customWidth="1"/>
    <col min="5" max="5" width="8.28125" style="2" customWidth="1"/>
    <col min="6" max="7" width="9.421875" style="2" customWidth="1"/>
    <col min="8" max="8" width="9.57421875" style="2" customWidth="1"/>
    <col min="9" max="9" width="9.140625" style="2" customWidth="1"/>
    <col min="10" max="10" width="8.7109375" style="2" customWidth="1"/>
    <col min="11" max="11" width="8.57421875" style="2" customWidth="1"/>
    <col min="12" max="12" width="9.7109375" style="2" customWidth="1"/>
    <col min="13" max="13" width="8.00390625" style="2" customWidth="1"/>
    <col min="14" max="14" width="9.8515625" style="2" customWidth="1"/>
    <col min="15" max="15" width="8.00390625" style="2" customWidth="1"/>
    <col min="16" max="16" width="10.57421875" style="2" customWidth="1"/>
    <col min="17" max="17" width="9.00390625" style="2" customWidth="1"/>
    <col min="18" max="18" width="8.421875" style="2" customWidth="1"/>
    <col min="19" max="19" width="10.1406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122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22.5" customHeight="1">
      <c r="A5" s="26" t="s">
        <v>206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 t="s">
        <v>207</v>
      </c>
      <c r="R5" s="27"/>
      <c r="S5" s="27"/>
    </row>
    <row r="6" spans="1:19" ht="36" customHeight="1">
      <c r="A6" s="342" t="s">
        <v>2</v>
      </c>
      <c r="B6" s="343" t="s">
        <v>3</v>
      </c>
      <c r="C6" s="341" t="s">
        <v>45</v>
      </c>
      <c r="D6" s="341" t="s">
        <v>46</v>
      </c>
      <c r="E6" s="341" t="s">
        <v>47</v>
      </c>
      <c r="F6" s="341" t="s">
        <v>48</v>
      </c>
      <c r="G6" s="343"/>
      <c r="H6" s="343"/>
      <c r="I6" s="343"/>
      <c r="J6" s="343"/>
      <c r="K6" s="341" t="s">
        <v>49</v>
      </c>
      <c r="L6" s="343"/>
      <c r="M6" s="343"/>
      <c r="N6" s="343"/>
      <c r="O6" s="341" t="s">
        <v>50</v>
      </c>
      <c r="P6" s="341" t="s">
        <v>51</v>
      </c>
      <c r="Q6" s="340" t="s">
        <v>52</v>
      </c>
      <c r="R6" s="428"/>
      <c r="S6" s="428"/>
    </row>
    <row r="7" spans="1:19" ht="239.25" customHeight="1">
      <c r="A7" s="342"/>
      <c r="B7" s="343"/>
      <c r="C7" s="341"/>
      <c r="D7" s="341"/>
      <c r="E7" s="341"/>
      <c r="F7" s="341"/>
      <c r="G7" s="341" t="s">
        <v>53</v>
      </c>
      <c r="H7" s="341" t="s">
        <v>54</v>
      </c>
      <c r="I7" s="341" t="s">
        <v>55</v>
      </c>
      <c r="J7" s="341" t="s">
        <v>56</v>
      </c>
      <c r="K7" s="341"/>
      <c r="L7" s="341" t="s">
        <v>57</v>
      </c>
      <c r="M7" s="341" t="s">
        <v>58</v>
      </c>
      <c r="N7" s="341" t="s">
        <v>59</v>
      </c>
      <c r="O7" s="341"/>
      <c r="P7" s="341"/>
      <c r="Q7" s="340"/>
      <c r="R7" s="340" t="s">
        <v>60</v>
      </c>
      <c r="S7" s="340" t="s">
        <v>61</v>
      </c>
    </row>
    <row r="8" spans="1:19" ht="148.5" customHeight="1">
      <c r="A8" s="342"/>
      <c r="B8" s="343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0"/>
      <c r="R8" s="340"/>
      <c r="S8" s="340"/>
    </row>
    <row r="9" spans="1:19" s="34" customFormat="1" ht="15.75" customHeight="1">
      <c r="A9" s="221">
        <v>1</v>
      </c>
      <c r="B9" s="184">
        <v>2</v>
      </c>
      <c r="C9" s="222">
        <v>3</v>
      </c>
      <c r="D9" s="223">
        <v>4</v>
      </c>
      <c r="E9" s="154">
        <v>5</v>
      </c>
      <c r="F9" s="223">
        <v>6</v>
      </c>
      <c r="G9" s="154">
        <v>7</v>
      </c>
      <c r="H9" s="154">
        <v>8</v>
      </c>
      <c r="I9" s="154">
        <v>9</v>
      </c>
      <c r="J9" s="154">
        <v>10</v>
      </c>
      <c r="K9" s="223">
        <v>11</v>
      </c>
      <c r="L9" s="154">
        <v>12</v>
      </c>
      <c r="M9" s="154">
        <v>13</v>
      </c>
      <c r="N9" s="154">
        <v>14</v>
      </c>
      <c r="O9" s="223">
        <v>15</v>
      </c>
      <c r="P9" s="155">
        <v>16</v>
      </c>
      <c r="Q9" s="223">
        <v>17</v>
      </c>
      <c r="R9" s="154">
        <v>18</v>
      </c>
      <c r="S9" s="154">
        <v>19</v>
      </c>
    </row>
    <row r="10" spans="1:19" ht="17.25">
      <c r="A10" s="16" t="s">
        <v>23</v>
      </c>
      <c r="B10" s="39" t="s">
        <v>178</v>
      </c>
      <c r="C10" s="35">
        <v>0.05491462851868943</v>
      </c>
      <c r="D10" s="35">
        <v>2.9762087883915296</v>
      </c>
      <c r="E10" s="1">
        <v>38542</v>
      </c>
      <c r="F10" s="35">
        <v>0.6640020673615299</v>
      </c>
      <c r="G10" s="36">
        <v>117.31587561374795</v>
      </c>
      <c r="H10" s="36">
        <v>53.98403374002109</v>
      </c>
      <c r="I10" s="35">
        <v>0.845387304682855</v>
      </c>
      <c r="J10" s="35">
        <v>0.845387304682855</v>
      </c>
      <c r="K10" s="35">
        <v>5.467774188586372</v>
      </c>
      <c r="L10" s="35">
        <v>1.5659950657894737</v>
      </c>
      <c r="M10" s="35">
        <v>2.4533455730704214</v>
      </c>
      <c r="N10" s="35">
        <v>5.063585677322426</v>
      </c>
      <c r="O10" s="36">
        <v>15.120469747090365</v>
      </c>
      <c r="P10" s="36">
        <v>31.2079125281696</v>
      </c>
      <c r="Q10" s="36">
        <v>17.53136780509762</v>
      </c>
      <c r="R10" s="36">
        <v>6.163204202890476</v>
      </c>
      <c r="S10" s="35">
        <v>0.18288977662746864</v>
      </c>
    </row>
    <row r="11" spans="1:19" ht="18" customHeight="1" thickBot="1">
      <c r="A11" s="30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</sheetData>
  <sheetProtection/>
  <mergeCells count="25">
    <mergeCell ref="A2:S2"/>
    <mergeCell ref="A3:S3"/>
    <mergeCell ref="A4:S4"/>
    <mergeCell ref="G6:J6"/>
    <mergeCell ref="L6:N6"/>
    <mergeCell ref="A6:A8"/>
    <mergeCell ref="B6:B8"/>
    <mergeCell ref="D6:D8"/>
    <mergeCell ref="E6:E8"/>
    <mergeCell ref="R7:R8"/>
    <mergeCell ref="G7:G8"/>
    <mergeCell ref="I7:I8"/>
    <mergeCell ref="C6:C8"/>
    <mergeCell ref="K6:K8"/>
    <mergeCell ref="F6:F8"/>
    <mergeCell ref="H7:H8"/>
    <mergeCell ref="R6:S6"/>
    <mergeCell ref="J7:J8"/>
    <mergeCell ref="L7:L8"/>
    <mergeCell ref="M7:M8"/>
    <mergeCell ref="N7:N8"/>
    <mergeCell ref="S7:S8"/>
    <mergeCell ref="P6:P8"/>
    <mergeCell ref="Q6:Q8"/>
    <mergeCell ref="O6:O8"/>
  </mergeCells>
  <printOptions/>
  <pageMargins left="0.2" right="0.29" top="0.24" bottom="0.75" header="0.31496062992125984" footer="0.31496062992125984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D20">
      <selection activeCell="AD11" sqref="AD11"/>
    </sheetView>
  </sheetViews>
  <sheetFormatPr defaultColWidth="9.140625" defaultRowHeight="12.75"/>
  <cols>
    <col min="1" max="1" width="4.421875" style="2" customWidth="1"/>
    <col min="2" max="2" width="23.57421875" style="2" customWidth="1"/>
    <col min="3" max="3" width="4.57421875" style="2" customWidth="1"/>
    <col min="4" max="4" width="10.28125" style="2" customWidth="1"/>
    <col min="5" max="5" width="9.421875" style="2" customWidth="1"/>
    <col min="6" max="6" width="9.00390625" style="2" customWidth="1"/>
    <col min="7" max="7" width="6.140625" style="2" customWidth="1"/>
    <col min="8" max="8" width="8.8515625" style="2" customWidth="1"/>
    <col min="9" max="10" width="10.140625" style="2" customWidth="1"/>
    <col min="11" max="11" width="9.421875" style="2" customWidth="1"/>
    <col min="12" max="12" width="7.140625" style="2" customWidth="1"/>
    <col min="13" max="13" width="8.8515625" style="2" customWidth="1"/>
    <col min="14" max="14" width="7.7109375" style="2" customWidth="1"/>
    <col min="15" max="15" width="6.421875" style="2" customWidth="1"/>
    <col min="16" max="16" width="6.140625" style="2" customWidth="1"/>
    <col min="17" max="17" width="10.00390625" style="2" customWidth="1"/>
    <col min="18" max="18" width="9.00390625" style="2" customWidth="1"/>
    <col min="19" max="19" width="8.421875" style="2" customWidth="1"/>
    <col min="20" max="20" width="5.00390625" style="2" customWidth="1"/>
    <col min="21" max="21" width="8.7109375" style="2" customWidth="1"/>
    <col min="22" max="22" width="9.00390625" style="2" customWidth="1"/>
    <col min="23" max="24" width="8.8515625" style="2" customWidth="1"/>
    <col min="25" max="25" width="10.140625" style="2" customWidth="1"/>
    <col min="26" max="26" width="6.7109375" style="2" customWidth="1"/>
    <col min="27" max="27" width="10.8515625" style="2" bestFit="1" customWidth="1"/>
    <col min="28" max="16384" width="9.140625" style="2" customWidth="1"/>
  </cols>
  <sheetData>
    <row r="1" spans="17:25" ht="45" customHeight="1">
      <c r="Q1" s="359"/>
      <c r="R1" s="359"/>
      <c r="S1" s="359"/>
      <c r="T1" s="359"/>
      <c r="U1" s="359"/>
      <c r="V1" s="359"/>
      <c r="W1" s="79"/>
      <c r="X1" s="79"/>
      <c r="Y1" s="79"/>
    </row>
    <row r="2" spans="1:25" ht="18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80"/>
      <c r="X2" s="80"/>
      <c r="Y2" s="80"/>
    </row>
    <row r="3" spans="1:25" ht="39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81"/>
      <c r="X3" s="81"/>
      <c r="Y3" s="81"/>
    </row>
    <row r="4" spans="1:25" s="3" customFormat="1" ht="15.75" customHeight="1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82"/>
      <c r="X4" s="82"/>
      <c r="Y4" s="82"/>
    </row>
    <row r="5" spans="2:24" ht="18" thickBot="1">
      <c r="B5" s="4" t="s">
        <v>205</v>
      </c>
      <c r="X5" s="27" t="s">
        <v>123</v>
      </c>
    </row>
    <row r="6" spans="1:25" ht="27.75" customHeight="1" thickTop="1">
      <c r="A6" s="424" t="s">
        <v>2</v>
      </c>
      <c r="B6" s="362" t="s">
        <v>3</v>
      </c>
      <c r="C6" s="348" t="s">
        <v>4</v>
      </c>
      <c r="D6" s="355" t="s">
        <v>5</v>
      </c>
      <c r="E6" s="364" t="s">
        <v>6</v>
      </c>
      <c r="F6" s="355" t="s">
        <v>7</v>
      </c>
      <c r="G6" s="368" t="s">
        <v>8</v>
      </c>
      <c r="H6" s="368"/>
      <c r="I6" s="355" t="s">
        <v>9</v>
      </c>
      <c r="J6" s="368" t="s">
        <v>8</v>
      </c>
      <c r="K6" s="368"/>
      <c r="L6" s="368"/>
      <c r="M6" s="355" t="s">
        <v>10</v>
      </c>
      <c r="N6" s="346" t="s">
        <v>11</v>
      </c>
      <c r="O6" s="367" t="s">
        <v>8</v>
      </c>
      <c r="P6" s="367"/>
      <c r="Q6" s="348" t="s">
        <v>12</v>
      </c>
      <c r="R6" s="346" t="s">
        <v>13</v>
      </c>
      <c r="S6" s="344" t="s">
        <v>14</v>
      </c>
      <c r="T6" s="346" t="s">
        <v>15</v>
      </c>
      <c r="U6" s="344" t="s">
        <v>137</v>
      </c>
      <c r="V6" s="346" t="s">
        <v>138</v>
      </c>
      <c r="W6" s="346" t="s">
        <v>139</v>
      </c>
      <c r="X6" s="346" t="s">
        <v>140</v>
      </c>
      <c r="Y6" s="346" t="s">
        <v>145</v>
      </c>
    </row>
    <row r="7" spans="1:25" ht="239.25" customHeight="1">
      <c r="A7" s="425"/>
      <c r="B7" s="363"/>
      <c r="C7" s="349"/>
      <c r="D7" s="356"/>
      <c r="E7" s="358"/>
      <c r="F7" s="356"/>
      <c r="G7" s="353" t="s">
        <v>16</v>
      </c>
      <c r="H7" s="357" t="s">
        <v>17</v>
      </c>
      <c r="I7" s="356"/>
      <c r="J7" s="353" t="s">
        <v>18</v>
      </c>
      <c r="K7" s="353" t="s">
        <v>19</v>
      </c>
      <c r="L7" s="357" t="s">
        <v>20</v>
      </c>
      <c r="M7" s="356"/>
      <c r="N7" s="347"/>
      <c r="O7" s="365" t="s">
        <v>21</v>
      </c>
      <c r="P7" s="365" t="s">
        <v>22</v>
      </c>
      <c r="Q7" s="349"/>
      <c r="R7" s="347"/>
      <c r="S7" s="345"/>
      <c r="T7" s="347"/>
      <c r="U7" s="345"/>
      <c r="V7" s="347"/>
      <c r="W7" s="347"/>
      <c r="X7" s="347"/>
      <c r="Y7" s="347"/>
    </row>
    <row r="8" spans="1:25" ht="148.5" customHeight="1" thickBot="1">
      <c r="A8" s="426"/>
      <c r="B8" s="427"/>
      <c r="C8" s="349"/>
      <c r="D8" s="356"/>
      <c r="E8" s="358"/>
      <c r="F8" s="356"/>
      <c r="G8" s="354"/>
      <c r="H8" s="358"/>
      <c r="I8" s="356"/>
      <c r="J8" s="354"/>
      <c r="K8" s="354"/>
      <c r="L8" s="358"/>
      <c r="M8" s="356"/>
      <c r="N8" s="347"/>
      <c r="O8" s="366"/>
      <c r="P8" s="366"/>
      <c r="Q8" s="349"/>
      <c r="R8" s="347"/>
      <c r="S8" s="345"/>
      <c r="T8" s="347"/>
      <c r="U8" s="345"/>
      <c r="V8" s="347"/>
      <c r="W8" s="347"/>
      <c r="X8" s="347"/>
      <c r="Y8" s="347"/>
    </row>
    <row r="9" spans="1:25" s="34" customFormat="1" ht="15.75" customHeight="1" thickBot="1" thickTop="1">
      <c r="A9" s="19">
        <v>1</v>
      </c>
      <c r="B9" s="20">
        <v>2</v>
      </c>
      <c r="C9" s="21">
        <v>3</v>
      </c>
      <c r="D9" s="22">
        <v>4</v>
      </c>
      <c r="E9" s="23">
        <v>5</v>
      </c>
      <c r="F9" s="22">
        <v>6</v>
      </c>
      <c r="G9" s="23">
        <v>7</v>
      </c>
      <c r="H9" s="23">
        <v>8</v>
      </c>
      <c r="I9" s="22">
        <v>9</v>
      </c>
      <c r="J9" s="23">
        <v>10</v>
      </c>
      <c r="K9" s="23">
        <v>11</v>
      </c>
      <c r="L9" s="23">
        <v>12</v>
      </c>
      <c r="M9" s="22">
        <v>13</v>
      </c>
      <c r="N9" s="22">
        <v>14</v>
      </c>
      <c r="O9" s="23">
        <v>15</v>
      </c>
      <c r="P9" s="23">
        <v>16</v>
      </c>
      <c r="Q9" s="20">
        <v>17</v>
      </c>
      <c r="R9" s="22">
        <v>18</v>
      </c>
      <c r="S9" s="20">
        <v>19</v>
      </c>
      <c r="T9" s="22">
        <v>20</v>
      </c>
      <c r="U9" s="20">
        <v>21</v>
      </c>
      <c r="V9" s="22">
        <v>22</v>
      </c>
      <c r="W9" s="22">
        <v>23</v>
      </c>
      <c r="X9" s="22">
        <v>24</v>
      </c>
      <c r="Y9" s="22">
        <v>25</v>
      </c>
    </row>
    <row r="10" spans="1:25" ht="55.5" customHeight="1">
      <c r="A10" s="75" t="s">
        <v>23</v>
      </c>
      <c r="B10" s="90" t="s">
        <v>67</v>
      </c>
      <c r="C10" s="24">
        <v>100</v>
      </c>
      <c r="D10" s="180">
        <v>44450</v>
      </c>
      <c r="E10" s="180">
        <v>44450</v>
      </c>
      <c r="F10" s="181">
        <v>4795</v>
      </c>
      <c r="G10" s="181">
        <v>394</v>
      </c>
      <c r="H10" s="181">
        <v>2215</v>
      </c>
      <c r="I10" s="181">
        <v>46873</v>
      </c>
      <c r="J10" s="181">
        <v>90568</v>
      </c>
      <c r="K10" s="181">
        <v>-21302</v>
      </c>
      <c r="L10" s="181">
        <v>5523</v>
      </c>
      <c r="M10" s="181">
        <v>0</v>
      </c>
      <c r="N10" s="181">
        <v>2372</v>
      </c>
      <c r="O10" s="181">
        <v>252</v>
      </c>
      <c r="P10" s="181">
        <v>29</v>
      </c>
      <c r="Q10" s="181">
        <v>49245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</row>
    <row r="11" spans="1:25" ht="66.75" customHeight="1">
      <c r="A11" s="76" t="s">
        <v>24</v>
      </c>
      <c r="B11" s="46" t="s">
        <v>124</v>
      </c>
      <c r="C11" s="25">
        <v>100</v>
      </c>
      <c r="D11" s="180">
        <v>29996</v>
      </c>
      <c r="E11" s="180">
        <v>28413</v>
      </c>
      <c r="F11" s="181">
        <v>5947</v>
      </c>
      <c r="G11" s="181">
        <v>4221</v>
      </c>
      <c r="H11" s="181">
        <v>471</v>
      </c>
      <c r="I11" s="181">
        <v>14499</v>
      </c>
      <c r="J11" s="181">
        <v>13776</v>
      </c>
      <c r="K11" s="181">
        <v>558</v>
      </c>
      <c r="L11" s="181">
        <v>0</v>
      </c>
      <c r="M11" s="181">
        <v>20331</v>
      </c>
      <c r="N11" s="181">
        <v>1113</v>
      </c>
      <c r="O11" s="181">
        <v>112</v>
      </c>
      <c r="P11" s="181">
        <v>0</v>
      </c>
      <c r="Q11" s="181">
        <v>35943</v>
      </c>
      <c r="R11" s="181">
        <v>58983</v>
      </c>
      <c r="S11" s="181">
        <v>50</v>
      </c>
      <c r="T11" s="181">
        <v>27</v>
      </c>
      <c r="U11" s="181">
        <v>59337</v>
      </c>
      <c r="V11" s="181">
        <v>58983</v>
      </c>
      <c r="W11" s="181">
        <v>59287</v>
      </c>
      <c r="X11" s="181">
        <v>56249</v>
      </c>
      <c r="Y11" s="182">
        <v>134.5</v>
      </c>
    </row>
    <row r="12" spans="1:25" ht="70.5" customHeight="1" thickBot="1">
      <c r="A12" s="76" t="s">
        <v>25</v>
      </c>
      <c r="B12" s="46" t="s">
        <v>125</v>
      </c>
      <c r="C12" s="25">
        <v>100</v>
      </c>
      <c r="D12" s="180">
        <v>205</v>
      </c>
      <c r="E12" s="180">
        <v>190</v>
      </c>
      <c r="F12" s="181">
        <v>2787</v>
      </c>
      <c r="G12" s="181">
        <v>0</v>
      </c>
      <c r="H12" s="181">
        <v>14</v>
      </c>
      <c r="I12" s="181">
        <v>-2859</v>
      </c>
      <c r="J12" s="181">
        <v>1374</v>
      </c>
      <c r="K12" s="181">
        <v>-3052</v>
      </c>
      <c r="L12" s="181">
        <v>0</v>
      </c>
      <c r="M12" s="181">
        <v>0</v>
      </c>
      <c r="N12" s="181">
        <v>5851</v>
      </c>
      <c r="O12" s="181">
        <v>832</v>
      </c>
      <c r="P12" s="181">
        <v>1113</v>
      </c>
      <c r="Q12" s="181">
        <v>2992</v>
      </c>
      <c r="R12" s="181">
        <v>7905</v>
      </c>
      <c r="S12" s="181">
        <v>-3579</v>
      </c>
      <c r="T12" s="181">
        <v>7</v>
      </c>
      <c r="U12" s="181">
        <v>7905</v>
      </c>
      <c r="V12" s="181">
        <v>7905</v>
      </c>
      <c r="W12" s="181">
        <v>11484</v>
      </c>
      <c r="X12" s="181">
        <v>7771</v>
      </c>
      <c r="Y12" s="181">
        <v>0</v>
      </c>
    </row>
    <row r="13" spans="1:25" ht="53.25" customHeight="1">
      <c r="A13" s="75" t="s">
        <v>26</v>
      </c>
      <c r="B13" s="46" t="s">
        <v>126</v>
      </c>
      <c r="C13" s="42" t="s">
        <v>68</v>
      </c>
      <c r="D13" s="180">
        <v>201345</v>
      </c>
      <c r="E13" s="180">
        <v>201237</v>
      </c>
      <c r="F13" s="181">
        <v>143448</v>
      </c>
      <c r="G13" s="181">
        <v>4674</v>
      </c>
      <c r="H13" s="181">
        <v>3617</v>
      </c>
      <c r="I13" s="181">
        <v>277984</v>
      </c>
      <c r="J13" s="181">
        <v>156850</v>
      </c>
      <c r="K13" s="181">
        <v>118089</v>
      </c>
      <c r="L13" s="181">
        <v>3045</v>
      </c>
      <c r="M13" s="181">
        <v>64304</v>
      </c>
      <c r="N13" s="181">
        <v>2505</v>
      </c>
      <c r="O13" s="181">
        <v>864</v>
      </c>
      <c r="P13" s="181">
        <v>859</v>
      </c>
      <c r="Q13" s="181">
        <v>344793</v>
      </c>
      <c r="R13" s="181">
        <v>65257</v>
      </c>
      <c r="S13" s="181">
        <v>-41182</v>
      </c>
      <c r="T13" s="181">
        <v>44</v>
      </c>
      <c r="U13" s="181">
        <v>72519</v>
      </c>
      <c r="V13" s="181">
        <v>65257</v>
      </c>
      <c r="W13" s="181">
        <v>113701</v>
      </c>
      <c r="X13" s="181">
        <v>109864</v>
      </c>
      <c r="Y13" s="182">
        <v>2905</v>
      </c>
    </row>
    <row r="14" spans="1:25" ht="41.25" customHeight="1">
      <c r="A14" s="76" t="s">
        <v>27</v>
      </c>
      <c r="B14" s="46" t="s">
        <v>69</v>
      </c>
      <c r="C14" s="42">
        <v>100</v>
      </c>
      <c r="D14" s="180">
        <v>18179</v>
      </c>
      <c r="E14" s="180">
        <v>17904</v>
      </c>
      <c r="F14" s="181">
        <v>3379</v>
      </c>
      <c r="G14" s="181">
        <v>30</v>
      </c>
      <c r="H14" s="181">
        <v>3117</v>
      </c>
      <c r="I14" s="181">
        <v>21345</v>
      </c>
      <c r="J14" s="181">
        <v>20944</v>
      </c>
      <c r="K14" s="181">
        <v>271</v>
      </c>
      <c r="L14" s="181">
        <v>0</v>
      </c>
      <c r="M14" s="181">
        <v>0</v>
      </c>
      <c r="N14" s="181">
        <v>213</v>
      </c>
      <c r="O14" s="181">
        <v>21</v>
      </c>
      <c r="P14" s="181">
        <v>7</v>
      </c>
      <c r="Q14" s="181">
        <v>21558</v>
      </c>
      <c r="R14" s="181">
        <v>37682</v>
      </c>
      <c r="S14" s="181">
        <v>370</v>
      </c>
      <c r="T14" s="181">
        <v>18</v>
      </c>
      <c r="U14" s="181">
        <v>38336</v>
      </c>
      <c r="V14" s="181">
        <v>37682</v>
      </c>
      <c r="W14" s="181">
        <v>37966</v>
      </c>
      <c r="X14" s="181">
        <v>37966</v>
      </c>
      <c r="Y14" s="182">
        <v>132.1</v>
      </c>
    </row>
    <row r="15" spans="1:25" ht="33.75" customHeight="1" thickBot="1">
      <c r="A15" s="76" t="s">
        <v>28</v>
      </c>
      <c r="B15" s="46" t="s">
        <v>127</v>
      </c>
      <c r="C15" s="42" t="s">
        <v>68</v>
      </c>
      <c r="D15" s="180">
        <v>17148</v>
      </c>
      <c r="E15" s="180">
        <v>15190</v>
      </c>
      <c r="F15" s="181">
        <v>3793</v>
      </c>
      <c r="G15" s="181">
        <v>0</v>
      </c>
      <c r="H15" s="181">
        <v>3400</v>
      </c>
      <c r="I15" s="181">
        <v>20144</v>
      </c>
      <c r="J15" s="181">
        <v>19073</v>
      </c>
      <c r="K15" s="181">
        <v>1071</v>
      </c>
      <c r="L15" s="181">
        <v>0</v>
      </c>
      <c r="M15" s="181">
        <v>0</v>
      </c>
      <c r="N15" s="181">
        <v>797</v>
      </c>
      <c r="O15" s="181">
        <v>0</v>
      </c>
      <c r="P15" s="181">
        <v>659</v>
      </c>
      <c r="Q15" s="181">
        <v>20941</v>
      </c>
      <c r="R15" s="181">
        <v>34948</v>
      </c>
      <c r="S15" s="181">
        <v>277</v>
      </c>
      <c r="T15" s="181">
        <v>18</v>
      </c>
      <c r="U15" s="181">
        <v>35775</v>
      </c>
      <c r="V15" s="181">
        <v>34948</v>
      </c>
      <c r="W15" s="181">
        <v>35498</v>
      </c>
      <c r="X15" s="181">
        <v>35498</v>
      </c>
      <c r="Y15" s="182">
        <v>62.3</v>
      </c>
    </row>
    <row r="16" spans="1:25" ht="32.25" customHeight="1">
      <c r="A16" s="75" t="s">
        <v>29</v>
      </c>
      <c r="B16" s="46" t="s">
        <v>128</v>
      </c>
      <c r="C16" s="42" t="s">
        <v>68</v>
      </c>
      <c r="D16" s="180">
        <v>17941</v>
      </c>
      <c r="E16" s="180">
        <v>17791</v>
      </c>
      <c r="F16" s="181">
        <v>2822</v>
      </c>
      <c r="G16" s="181">
        <v>745</v>
      </c>
      <c r="H16" s="181">
        <v>818</v>
      </c>
      <c r="I16" s="181">
        <v>20439</v>
      </c>
      <c r="J16" s="181">
        <v>19196</v>
      </c>
      <c r="K16" s="181">
        <v>1172</v>
      </c>
      <c r="L16" s="181">
        <v>0</v>
      </c>
      <c r="M16" s="181">
        <v>237</v>
      </c>
      <c r="N16" s="181">
        <v>87</v>
      </c>
      <c r="O16" s="181">
        <v>24</v>
      </c>
      <c r="P16" s="181">
        <v>20</v>
      </c>
      <c r="Q16" s="181">
        <v>20763</v>
      </c>
      <c r="R16" s="181">
        <v>32237</v>
      </c>
      <c r="S16" s="181">
        <v>86</v>
      </c>
      <c r="T16" s="181">
        <v>15</v>
      </c>
      <c r="U16" s="181">
        <v>32237</v>
      </c>
      <c r="V16" s="181">
        <v>32237</v>
      </c>
      <c r="W16" s="181">
        <v>32151</v>
      </c>
      <c r="X16" s="181">
        <v>32151</v>
      </c>
      <c r="Y16" s="224">
        <v>122.159</v>
      </c>
    </row>
    <row r="17" spans="1:25" ht="27.75" customHeight="1">
      <c r="A17" s="76" t="s">
        <v>30</v>
      </c>
      <c r="B17" s="46" t="s">
        <v>129</v>
      </c>
      <c r="C17" s="42" t="s">
        <v>68</v>
      </c>
      <c r="D17" s="180">
        <v>18796</v>
      </c>
      <c r="E17" s="180">
        <v>11411</v>
      </c>
      <c r="F17" s="181">
        <v>4619</v>
      </c>
      <c r="G17" s="181">
        <v>235</v>
      </c>
      <c r="H17" s="181">
        <v>3695</v>
      </c>
      <c r="I17" s="181">
        <v>23276</v>
      </c>
      <c r="J17" s="181">
        <v>21518</v>
      </c>
      <c r="K17" s="181">
        <v>1608</v>
      </c>
      <c r="L17" s="181">
        <v>0</v>
      </c>
      <c r="M17" s="181">
        <v>0</v>
      </c>
      <c r="N17" s="181">
        <v>139</v>
      </c>
      <c r="O17" s="181">
        <v>88</v>
      </c>
      <c r="P17" s="181">
        <v>0</v>
      </c>
      <c r="Q17" s="181">
        <v>23415</v>
      </c>
      <c r="R17" s="181">
        <v>46734</v>
      </c>
      <c r="S17" s="181">
        <v>102</v>
      </c>
      <c r="T17" s="181">
        <v>25</v>
      </c>
      <c r="U17" s="181">
        <v>47492</v>
      </c>
      <c r="V17" s="181">
        <v>46734</v>
      </c>
      <c r="W17" s="181">
        <v>47390</v>
      </c>
      <c r="X17" s="181">
        <v>47390</v>
      </c>
      <c r="Y17" s="182">
        <v>39</v>
      </c>
    </row>
    <row r="18" spans="1:25" ht="27.75" customHeight="1" thickBot="1">
      <c r="A18" s="76" t="s">
        <v>31</v>
      </c>
      <c r="B18" s="46" t="s">
        <v>130</v>
      </c>
      <c r="C18" s="42" t="s">
        <v>68</v>
      </c>
      <c r="D18" s="180">
        <v>21120</v>
      </c>
      <c r="E18" s="180">
        <v>21120</v>
      </c>
      <c r="F18" s="181">
        <v>550</v>
      </c>
      <c r="G18" s="181">
        <v>0</v>
      </c>
      <c r="H18" s="181">
        <v>466</v>
      </c>
      <c r="I18" s="181">
        <v>21605</v>
      </c>
      <c r="J18" s="181">
        <v>20256</v>
      </c>
      <c r="K18" s="181">
        <v>1349</v>
      </c>
      <c r="L18" s="181">
        <v>0</v>
      </c>
      <c r="M18" s="181">
        <v>0</v>
      </c>
      <c r="N18" s="181">
        <v>65</v>
      </c>
      <c r="O18" s="181">
        <v>0</v>
      </c>
      <c r="P18" s="181">
        <v>0</v>
      </c>
      <c r="Q18" s="181">
        <v>21670</v>
      </c>
      <c r="R18" s="181">
        <v>38377</v>
      </c>
      <c r="S18" s="181">
        <v>130</v>
      </c>
      <c r="T18" s="181">
        <v>20</v>
      </c>
      <c r="U18" s="181">
        <v>38377</v>
      </c>
      <c r="V18" s="181">
        <v>38377</v>
      </c>
      <c r="W18" s="181">
        <v>38247</v>
      </c>
      <c r="X18" s="181">
        <v>38247</v>
      </c>
      <c r="Y18" s="182">
        <v>28.7</v>
      </c>
    </row>
    <row r="19" spans="1:25" ht="27" customHeight="1">
      <c r="A19" s="75" t="s">
        <v>32</v>
      </c>
      <c r="B19" s="46" t="s">
        <v>131</v>
      </c>
      <c r="C19" s="42" t="s">
        <v>68</v>
      </c>
      <c r="D19" s="180">
        <v>17322</v>
      </c>
      <c r="E19" s="180">
        <v>17120</v>
      </c>
      <c r="F19" s="181">
        <v>2280</v>
      </c>
      <c r="G19" s="181">
        <v>20</v>
      </c>
      <c r="H19" s="181">
        <v>1024</v>
      </c>
      <c r="I19" s="181">
        <v>19482</v>
      </c>
      <c r="J19" s="181">
        <v>18493</v>
      </c>
      <c r="K19" s="181">
        <v>989</v>
      </c>
      <c r="L19" s="181">
        <v>0</v>
      </c>
      <c r="M19" s="181">
        <v>50</v>
      </c>
      <c r="N19" s="181">
        <v>70</v>
      </c>
      <c r="O19" s="181">
        <v>0</v>
      </c>
      <c r="P19" s="181">
        <v>0</v>
      </c>
      <c r="Q19" s="181">
        <v>19602</v>
      </c>
      <c r="R19" s="181">
        <v>40305</v>
      </c>
      <c r="S19" s="181">
        <v>140</v>
      </c>
      <c r="T19" s="181">
        <v>18</v>
      </c>
      <c r="U19" s="181">
        <v>40930</v>
      </c>
      <c r="V19" s="181">
        <v>40305</v>
      </c>
      <c r="W19" s="181">
        <v>40790</v>
      </c>
      <c r="X19" s="181">
        <v>40194</v>
      </c>
      <c r="Y19" s="182">
        <v>66.4</v>
      </c>
    </row>
    <row r="20" spans="1:25" ht="30.75" customHeight="1">
      <c r="A20" s="76" t="s">
        <v>33</v>
      </c>
      <c r="B20" s="46" t="s">
        <v>132</v>
      </c>
      <c r="C20" s="42" t="s">
        <v>68</v>
      </c>
      <c r="D20" s="180">
        <v>20856</v>
      </c>
      <c r="E20" s="180">
        <v>18559</v>
      </c>
      <c r="F20" s="181">
        <v>930</v>
      </c>
      <c r="G20" s="181">
        <v>0</v>
      </c>
      <c r="H20" s="181">
        <v>930</v>
      </c>
      <c r="I20" s="181">
        <v>21600</v>
      </c>
      <c r="J20" s="181">
        <v>20956</v>
      </c>
      <c r="K20" s="181">
        <v>457</v>
      </c>
      <c r="L20" s="181">
        <v>0</v>
      </c>
      <c r="M20" s="181">
        <v>0</v>
      </c>
      <c r="N20" s="181">
        <v>186</v>
      </c>
      <c r="O20" s="181">
        <v>0</v>
      </c>
      <c r="P20" s="181">
        <v>0</v>
      </c>
      <c r="Q20" s="181">
        <v>21786</v>
      </c>
      <c r="R20" s="181">
        <v>39078</v>
      </c>
      <c r="S20" s="181">
        <v>115</v>
      </c>
      <c r="T20" s="181">
        <v>20</v>
      </c>
      <c r="U20" s="181">
        <v>39575</v>
      </c>
      <c r="V20" s="181">
        <v>39078</v>
      </c>
      <c r="W20" s="181">
        <v>39460</v>
      </c>
      <c r="X20" s="181">
        <v>39460</v>
      </c>
      <c r="Y20" s="182">
        <v>63.4</v>
      </c>
    </row>
    <row r="21" spans="1:25" ht="29.25" customHeight="1" thickBot="1">
      <c r="A21" s="76" t="s">
        <v>34</v>
      </c>
      <c r="B21" s="46" t="s">
        <v>133</v>
      </c>
      <c r="C21" s="42" t="s">
        <v>68</v>
      </c>
      <c r="D21" s="180">
        <v>19112</v>
      </c>
      <c r="E21" s="180">
        <v>18862</v>
      </c>
      <c r="F21" s="181">
        <v>1523</v>
      </c>
      <c r="G21" s="181">
        <v>396</v>
      </c>
      <c r="H21" s="181">
        <v>422</v>
      </c>
      <c r="I21" s="181">
        <v>19890</v>
      </c>
      <c r="J21" s="181">
        <v>18226</v>
      </c>
      <c r="K21" s="181">
        <v>1330</v>
      </c>
      <c r="L21" s="181">
        <v>0</v>
      </c>
      <c r="M21" s="181">
        <v>0</v>
      </c>
      <c r="N21" s="181">
        <v>745</v>
      </c>
      <c r="O21" s="181">
        <v>109</v>
      </c>
      <c r="P21" s="181">
        <v>240</v>
      </c>
      <c r="Q21" s="181">
        <v>20635</v>
      </c>
      <c r="R21" s="181">
        <v>60215</v>
      </c>
      <c r="S21" s="181">
        <v>764</v>
      </c>
      <c r="T21" s="181">
        <v>23</v>
      </c>
      <c r="U21" s="181">
        <v>60215</v>
      </c>
      <c r="V21" s="181">
        <v>60215</v>
      </c>
      <c r="W21" s="181">
        <v>59451</v>
      </c>
      <c r="X21" s="181">
        <v>59260</v>
      </c>
      <c r="Y21" s="182">
        <v>248</v>
      </c>
    </row>
    <row r="22" spans="1:25" ht="32.25" customHeight="1">
      <c r="A22" s="75" t="s">
        <v>35</v>
      </c>
      <c r="B22" s="46" t="s">
        <v>134</v>
      </c>
      <c r="C22" s="42" t="s">
        <v>68</v>
      </c>
      <c r="D22" s="180">
        <v>19367</v>
      </c>
      <c r="E22" s="180">
        <v>19367</v>
      </c>
      <c r="F22" s="181">
        <v>5834</v>
      </c>
      <c r="G22" s="181">
        <v>582</v>
      </c>
      <c r="H22" s="181">
        <v>2499</v>
      </c>
      <c r="I22" s="181">
        <v>23223</v>
      </c>
      <c r="J22" s="181">
        <v>22815</v>
      </c>
      <c r="K22" s="181">
        <v>408</v>
      </c>
      <c r="L22" s="181">
        <v>0</v>
      </c>
      <c r="M22" s="181">
        <v>0</v>
      </c>
      <c r="N22" s="181">
        <v>1978</v>
      </c>
      <c r="O22" s="181">
        <v>33</v>
      </c>
      <c r="P22" s="181">
        <v>1884</v>
      </c>
      <c r="Q22" s="181">
        <v>25201</v>
      </c>
      <c r="R22" s="181">
        <v>38911</v>
      </c>
      <c r="S22" s="181">
        <v>121</v>
      </c>
      <c r="T22" s="181">
        <v>21</v>
      </c>
      <c r="U22" s="181">
        <v>38911</v>
      </c>
      <c r="V22" s="181">
        <v>38911</v>
      </c>
      <c r="W22" s="181">
        <v>38790</v>
      </c>
      <c r="X22" s="181">
        <v>38790</v>
      </c>
      <c r="Y22" s="182">
        <v>54.9</v>
      </c>
    </row>
    <row r="23" spans="1:25" ht="28.5" customHeight="1">
      <c r="A23" s="76" t="s">
        <v>36</v>
      </c>
      <c r="B23" s="46" t="s">
        <v>135</v>
      </c>
      <c r="C23" s="42" t="s">
        <v>68</v>
      </c>
      <c r="D23" s="180">
        <v>27154</v>
      </c>
      <c r="E23" s="180">
        <v>19034</v>
      </c>
      <c r="F23" s="181">
        <v>334</v>
      </c>
      <c r="G23" s="181">
        <v>0</v>
      </c>
      <c r="H23" s="181">
        <v>334</v>
      </c>
      <c r="I23" s="181">
        <v>21176</v>
      </c>
      <c r="J23" s="181">
        <v>20559</v>
      </c>
      <c r="K23" s="181">
        <v>594</v>
      </c>
      <c r="L23" s="181">
        <v>0</v>
      </c>
      <c r="M23" s="181">
        <v>6212</v>
      </c>
      <c r="N23" s="181">
        <v>100</v>
      </c>
      <c r="O23" s="181">
        <v>0</v>
      </c>
      <c r="P23" s="181">
        <v>0</v>
      </c>
      <c r="Q23" s="183">
        <v>27488</v>
      </c>
      <c r="R23" s="181">
        <v>41387</v>
      </c>
      <c r="S23" s="181">
        <v>200</v>
      </c>
      <c r="T23" s="181">
        <v>23</v>
      </c>
      <c r="U23" s="181">
        <v>42981</v>
      </c>
      <c r="V23" s="181">
        <v>41387</v>
      </c>
      <c r="W23" s="181">
        <v>42781</v>
      </c>
      <c r="X23" s="181">
        <v>42133</v>
      </c>
      <c r="Y23" s="182">
        <v>120.4</v>
      </c>
    </row>
    <row r="24" spans="1:25" ht="42.75" customHeight="1" thickBot="1">
      <c r="A24" s="76" t="s">
        <v>37</v>
      </c>
      <c r="B24" s="47" t="s">
        <v>179</v>
      </c>
      <c r="C24" s="225" t="s">
        <v>68</v>
      </c>
      <c r="D24" s="180">
        <v>727274</v>
      </c>
      <c r="E24" s="180">
        <v>225973</v>
      </c>
      <c r="F24" s="181">
        <v>24565</v>
      </c>
      <c r="G24" s="181">
        <v>0</v>
      </c>
      <c r="H24" s="181">
        <v>21324</v>
      </c>
      <c r="I24" s="181">
        <v>508251</v>
      </c>
      <c r="J24" s="181">
        <v>791275</v>
      </c>
      <c r="K24" s="181">
        <v>-283024</v>
      </c>
      <c r="L24" s="181">
        <v>0</v>
      </c>
      <c r="M24" s="181">
        <v>220364</v>
      </c>
      <c r="N24" s="181">
        <v>23224</v>
      </c>
      <c r="O24" s="181">
        <v>4322</v>
      </c>
      <c r="P24" s="181">
        <v>140</v>
      </c>
      <c r="Q24" s="181">
        <v>751839</v>
      </c>
      <c r="R24" s="181">
        <v>1907</v>
      </c>
      <c r="S24" s="181">
        <v>-27790</v>
      </c>
      <c r="T24" s="181">
        <v>6</v>
      </c>
      <c r="U24" s="181">
        <v>109406</v>
      </c>
      <c r="V24" s="181">
        <v>1907</v>
      </c>
      <c r="W24" s="181">
        <v>137196</v>
      </c>
      <c r="X24" s="181">
        <v>95031</v>
      </c>
      <c r="Y24" s="181">
        <v>0</v>
      </c>
    </row>
    <row r="25" spans="1:25" ht="35.25" customHeight="1" thickBot="1">
      <c r="A25" s="201"/>
      <c r="B25" s="115" t="s">
        <v>66</v>
      </c>
      <c r="C25" s="226"/>
      <c r="D25" s="100">
        <f aca="true" t="shared" si="0" ref="D25:Y25">SUM(D10:D24)</f>
        <v>1200265</v>
      </c>
      <c r="E25" s="100">
        <f t="shared" si="0"/>
        <v>676621</v>
      </c>
      <c r="F25" s="100">
        <f t="shared" si="0"/>
        <v>207606</v>
      </c>
      <c r="G25" s="100">
        <f t="shared" si="0"/>
        <v>11297</v>
      </c>
      <c r="H25" s="100">
        <f t="shared" si="0"/>
        <v>44346</v>
      </c>
      <c r="I25" s="100">
        <f t="shared" si="0"/>
        <v>1056928</v>
      </c>
      <c r="J25" s="100">
        <f t="shared" si="0"/>
        <v>1255879</v>
      </c>
      <c r="K25" s="100">
        <f t="shared" si="0"/>
        <v>-179482</v>
      </c>
      <c r="L25" s="100">
        <f t="shared" si="0"/>
        <v>8568</v>
      </c>
      <c r="M25" s="100">
        <f t="shared" si="0"/>
        <v>311498</v>
      </c>
      <c r="N25" s="100">
        <f t="shared" si="0"/>
        <v>39445</v>
      </c>
      <c r="O25" s="100">
        <f t="shared" si="0"/>
        <v>6657</v>
      </c>
      <c r="P25" s="100">
        <f t="shared" si="0"/>
        <v>4951</v>
      </c>
      <c r="Q25" s="100">
        <f t="shared" si="0"/>
        <v>1407871</v>
      </c>
      <c r="R25" s="100">
        <f t="shared" si="0"/>
        <v>543926</v>
      </c>
      <c r="S25" s="100">
        <f t="shared" si="0"/>
        <v>-70196</v>
      </c>
      <c r="T25" s="100">
        <f t="shared" si="0"/>
        <v>285</v>
      </c>
      <c r="U25" s="100">
        <f t="shared" si="0"/>
        <v>663996</v>
      </c>
      <c r="V25" s="100">
        <f t="shared" si="0"/>
        <v>543926</v>
      </c>
      <c r="W25" s="100">
        <f t="shared" si="0"/>
        <v>734192</v>
      </c>
      <c r="X25" s="100">
        <f t="shared" si="0"/>
        <v>680004</v>
      </c>
      <c r="Y25" s="227">
        <f t="shared" si="0"/>
        <v>3976.8590000000004</v>
      </c>
    </row>
  </sheetData>
  <sheetProtection/>
  <mergeCells count="32">
    <mergeCell ref="J7:J8"/>
    <mergeCell ref="E6:E8"/>
    <mergeCell ref="F6:F8"/>
    <mergeCell ref="G6:H6"/>
    <mergeCell ref="I6:I8"/>
    <mergeCell ref="G7:G8"/>
    <mergeCell ref="H7:H8"/>
    <mergeCell ref="J6:L6"/>
    <mergeCell ref="Q1:V1"/>
    <mergeCell ref="A2:V2"/>
    <mergeCell ref="A3:V3"/>
    <mergeCell ref="A4:V4"/>
    <mergeCell ref="A6:A8"/>
    <mergeCell ref="B6:B8"/>
    <mergeCell ref="C6:C8"/>
    <mergeCell ref="D6:D8"/>
    <mergeCell ref="K7:K8"/>
    <mergeCell ref="L7:L8"/>
    <mergeCell ref="O7:O8"/>
    <mergeCell ref="R6:R8"/>
    <mergeCell ref="Q6:Q8"/>
    <mergeCell ref="M6:M8"/>
    <mergeCell ref="N6:N8"/>
    <mergeCell ref="O6:P6"/>
    <mergeCell ref="W6:W8"/>
    <mergeCell ref="X6:X8"/>
    <mergeCell ref="Y6:Y8"/>
    <mergeCell ref="P7:P8"/>
    <mergeCell ref="V6:V8"/>
    <mergeCell ref="S6:S8"/>
    <mergeCell ref="T6:T8"/>
    <mergeCell ref="U6:U8"/>
  </mergeCells>
  <printOptions/>
  <pageMargins left="0.2" right="0.2" top="0.2" bottom="0.27" header="0.2" footer="0.2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7">
      <selection activeCell="C10" sqref="C10:Y24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10" width="9.57421875" style="2" customWidth="1"/>
    <col min="11" max="11" width="11.140625" style="2" customWidth="1"/>
    <col min="12" max="17" width="9.57421875" style="2" customWidth="1"/>
    <col min="18" max="18" width="12.57421875" style="2" customWidth="1"/>
    <col min="19" max="19" width="9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spans="1:18" s="81" customFormat="1" ht="18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"/>
    </row>
    <row r="2" spans="1:19" s="82" customFormat="1" ht="24.75" customHeight="1">
      <c r="A2" s="338" t="s">
        <v>43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429"/>
      <c r="S2" s="339"/>
    </row>
    <row r="3" spans="1:19" s="27" customFormat="1" ht="24" customHeight="1">
      <c r="A3" s="338" t="s">
        <v>70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ht="30.75" customHeight="1" thickBot="1">
      <c r="A4" s="26" t="s">
        <v>208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123</v>
      </c>
      <c r="S4" s="27"/>
    </row>
    <row r="5" spans="1:19" ht="0.75" customHeight="1">
      <c r="A5" s="384" t="s">
        <v>2</v>
      </c>
      <c r="B5" s="387" t="s">
        <v>3</v>
      </c>
      <c r="C5" s="369" t="s">
        <v>45</v>
      </c>
      <c r="D5" s="369" t="s">
        <v>46</v>
      </c>
      <c r="E5" s="369" t="s">
        <v>47</v>
      </c>
      <c r="F5" s="381" t="s">
        <v>48</v>
      </c>
      <c r="G5" s="414"/>
      <c r="H5" s="379"/>
      <c r="I5" s="379"/>
      <c r="J5" s="379"/>
      <c r="K5" s="369" t="s">
        <v>49</v>
      </c>
      <c r="L5" s="379"/>
      <c r="M5" s="379"/>
      <c r="N5" s="379"/>
      <c r="O5" s="369" t="s">
        <v>50</v>
      </c>
      <c r="P5" s="369" t="s">
        <v>51</v>
      </c>
      <c r="Q5" s="375" t="s">
        <v>52</v>
      </c>
      <c r="R5" s="380"/>
      <c r="S5" s="380"/>
    </row>
    <row r="6" spans="1:19" ht="239.25" customHeight="1">
      <c r="A6" s="385"/>
      <c r="B6" s="388"/>
      <c r="C6" s="341"/>
      <c r="D6" s="341"/>
      <c r="E6" s="341"/>
      <c r="F6" s="382"/>
      <c r="G6" s="412" t="s">
        <v>53</v>
      </c>
      <c r="H6" s="341" t="s">
        <v>54</v>
      </c>
      <c r="I6" s="341" t="s">
        <v>55</v>
      </c>
      <c r="J6" s="341" t="s">
        <v>56</v>
      </c>
      <c r="K6" s="341"/>
      <c r="L6" s="341" t="s">
        <v>57</v>
      </c>
      <c r="M6" s="341" t="s">
        <v>58</v>
      </c>
      <c r="N6" s="341" t="s">
        <v>59</v>
      </c>
      <c r="O6" s="341"/>
      <c r="P6" s="341"/>
      <c r="Q6" s="340"/>
      <c r="R6" s="340" t="s">
        <v>60</v>
      </c>
      <c r="S6" s="340" t="s">
        <v>61</v>
      </c>
    </row>
    <row r="7" spans="1:19" ht="148.5" customHeight="1">
      <c r="A7" s="385"/>
      <c r="B7" s="388"/>
      <c r="C7" s="370"/>
      <c r="D7" s="370"/>
      <c r="E7" s="370"/>
      <c r="F7" s="383"/>
      <c r="G7" s="413"/>
      <c r="H7" s="370"/>
      <c r="I7" s="370"/>
      <c r="J7" s="370"/>
      <c r="K7" s="370"/>
      <c r="L7" s="370"/>
      <c r="M7" s="370"/>
      <c r="N7" s="370"/>
      <c r="O7" s="370"/>
      <c r="P7" s="370"/>
      <c r="Q7" s="374"/>
      <c r="R7" s="374"/>
      <c r="S7" s="374"/>
    </row>
    <row r="8" spans="1:19" s="34" customFormat="1" ht="15.75" customHeight="1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  <c r="G8" s="192">
        <v>7</v>
      </c>
      <c r="H8" s="192">
        <v>8</v>
      </c>
      <c r="I8" s="192">
        <v>9</v>
      </c>
      <c r="J8" s="192">
        <v>10</v>
      </c>
      <c r="K8" s="192">
        <v>11</v>
      </c>
      <c r="L8" s="192">
        <v>12</v>
      </c>
      <c r="M8" s="192">
        <v>13</v>
      </c>
      <c r="N8" s="192">
        <v>14</v>
      </c>
      <c r="O8" s="192">
        <v>15</v>
      </c>
      <c r="P8" s="192">
        <v>16</v>
      </c>
      <c r="Q8" s="192">
        <v>17</v>
      </c>
      <c r="R8" s="192">
        <v>18</v>
      </c>
      <c r="S8" s="192">
        <v>19</v>
      </c>
    </row>
    <row r="9" spans="1:19" s="34" customFormat="1" ht="15.75" customHeight="1" thickBo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</row>
    <row r="10" spans="1:19" ht="37.5" customHeight="1" thickBot="1">
      <c r="A10" s="75" t="s">
        <v>23</v>
      </c>
      <c r="B10" s="90" t="s">
        <v>67</v>
      </c>
      <c r="C10" s="229">
        <v>0.9338111298482293</v>
      </c>
      <c r="D10" s="229">
        <v>2.0215008431703203</v>
      </c>
      <c r="E10" s="230">
        <v>2423</v>
      </c>
      <c r="F10" s="229">
        <v>0.505318039624609</v>
      </c>
      <c r="G10" s="231">
        <v>927.007299270073</v>
      </c>
      <c r="H10" s="231">
        <v>90.26297085998578</v>
      </c>
      <c r="I10" s="229">
        <v>0.9518326733678546</v>
      </c>
      <c r="J10" s="229">
        <v>0.9518326733678546</v>
      </c>
      <c r="K10" s="229">
        <v>19.76096121416526</v>
      </c>
      <c r="L10" s="229">
        <v>1.0545106861642295</v>
      </c>
      <c r="M10" s="232">
        <v>0</v>
      </c>
      <c r="N10" s="232">
        <v>0</v>
      </c>
      <c r="O10" s="231">
        <v>0</v>
      </c>
      <c r="P10" s="231">
        <v>0</v>
      </c>
      <c r="Q10" s="231">
        <v>0</v>
      </c>
      <c r="R10" s="162">
        <v>0</v>
      </c>
      <c r="S10" s="233">
        <v>0.05060482580590105</v>
      </c>
    </row>
    <row r="11" spans="1:19" ht="53.25" customHeight="1" thickBot="1">
      <c r="A11" s="76" t="s">
        <v>24</v>
      </c>
      <c r="B11" s="46" t="s">
        <v>124</v>
      </c>
      <c r="C11" s="229">
        <v>0.42318059299191374</v>
      </c>
      <c r="D11" s="229">
        <v>5.343216531895777</v>
      </c>
      <c r="E11" s="230">
        <v>4834</v>
      </c>
      <c r="F11" s="229">
        <v>0.8128468135194216</v>
      </c>
      <c r="G11" s="231">
        <v>504.388767445771</v>
      </c>
      <c r="H11" s="231">
        <v>83.45435828951395</v>
      </c>
      <c r="I11" s="229">
        <v>0.40338869877305733</v>
      </c>
      <c r="J11" s="229">
        <v>0.9690343043151657</v>
      </c>
      <c r="K11" s="229">
        <v>0.6761331841074426</v>
      </c>
      <c r="L11" s="229">
        <v>0.48336444859314576</v>
      </c>
      <c r="M11" s="232">
        <v>1.5594685702954592</v>
      </c>
      <c r="N11" s="232">
        <v>7.83671029030758</v>
      </c>
      <c r="O11" s="231">
        <v>0.13219644391565866</v>
      </c>
      <c r="P11" s="231">
        <v>0.6643194047698133</v>
      </c>
      <c r="Q11" s="231">
        <v>0.3448513690599352</v>
      </c>
      <c r="R11" s="162">
        <v>0.08477018802027704</v>
      </c>
      <c r="S11" s="233">
        <v>1.4789985516242499</v>
      </c>
    </row>
    <row r="12" spans="1:19" ht="47.25" customHeight="1" thickBot="1">
      <c r="A12" s="76" t="s">
        <v>25</v>
      </c>
      <c r="B12" s="46" t="s">
        <v>125</v>
      </c>
      <c r="C12" s="229">
        <v>0.002392753375491369</v>
      </c>
      <c r="D12" s="229">
        <v>0.47632883267817466</v>
      </c>
      <c r="E12" s="230">
        <v>-3064</v>
      </c>
      <c r="F12" s="229">
        <v>-1.0993900251166129</v>
      </c>
      <c r="G12" s="231">
        <v>7.3555794761392175</v>
      </c>
      <c r="H12" s="231">
        <v>6.851604278074866</v>
      </c>
      <c r="I12" s="229">
        <v>-0.955548128342246</v>
      </c>
      <c r="J12" s="229">
        <v>-0.955548128342246</v>
      </c>
      <c r="K12" s="229">
        <v>-0.488634421466416</v>
      </c>
      <c r="L12" s="229">
        <v>-13.946341463414635</v>
      </c>
      <c r="M12" s="232">
        <v>3.064547392905602</v>
      </c>
      <c r="N12" s="232">
        <v>3.3291219204042957</v>
      </c>
      <c r="O12" s="231">
        <v>-138.74781934483426</v>
      </c>
      <c r="P12" s="231">
        <v>-150.726468730259</v>
      </c>
      <c r="Q12" s="231">
        <v>125.18363064008395</v>
      </c>
      <c r="R12" s="162">
        <v>-45.27514231499051</v>
      </c>
      <c r="S12" s="233">
        <v>-2.0465197621545994</v>
      </c>
    </row>
    <row r="13" spans="1:19" ht="36" customHeight="1" thickBot="1">
      <c r="A13" s="75" t="s">
        <v>26</v>
      </c>
      <c r="B13" s="46" t="s">
        <v>126</v>
      </c>
      <c r="C13" s="229">
        <v>1.4439121756487026</v>
      </c>
      <c r="D13" s="229">
        <v>57.26467065868263</v>
      </c>
      <c r="E13" s="230">
        <v>140943</v>
      </c>
      <c r="F13" s="229">
        <v>0.982537226033127</v>
      </c>
      <c r="G13" s="231">
        <v>140.36096704032124</v>
      </c>
      <c r="H13" s="231">
        <v>58.39590710948308</v>
      </c>
      <c r="I13" s="229">
        <v>0.8062344653168713</v>
      </c>
      <c r="J13" s="229">
        <v>0.9927347712975612</v>
      </c>
      <c r="K13" s="229">
        <v>4.160876528611414</v>
      </c>
      <c r="L13" s="229">
        <v>1.3806352280910874</v>
      </c>
      <c r="M13" s="232">
        <v>0.17874565509760795</v>
      </c>
      <c r="N13" s="232">
        <v>0.40665661299167455</v>
      </c>
      <c r="O13" s="231">
        <v>-11.280174645217663</v>
      </c>
      <c r="P13" s="231">
        <v>-25.663044020140585</v>
      </c>
      <c r="Q13" s="231">
        <v>-14.814521699090596</v>
      </c>
      <c r="R13" s="162">
        <v>-63.10740610202736</v>
      </c>
      <c r="S13" s="233">
        <v>0.2403339760561759</v>
      </c>
    </row>
    <row r="14" spans="1:19" ht="33" customHeight="1" thickBot="1">
      <c r="A14" s="76" t="s">
        <v>27</v>
      </c>
      <c r="B14" s="46" t="s">
        <v>69</v>
      </c>
      <c r="C14" s="229">
        <v>14.633802816901408</v>
      </c>
      <c r="D14" s="229">
        <v>15.863849765258216</v>
      </c>
      <c r="E14" s="230">
        <v>3166</v>
      </c>
      <c r="F14" s="229">
        <v>0.9369635986978396</v>
      </c>
      <c r="G14" s="231">
        <v>537.9994081089079</v>
      </c>
      <c r="H14" s="231">
        <v>84.32600426755728</v>
      </c>
      <c r="I14" s="229">
        <v>0.9901196771500139</v>
      </c>
      <c r="J14" s="229">
        <v>0.9901196771500139</v>
      </c>
      <c r="K14" s="229">
        <v>100.21126760563381</v>
      </c>
      <c r="L14" s="229">
        <v>1.1741569943341217</v>
      </c>
      <c r="M14" s="232">
        <v>1.767821538317187</v>
      </c>
      <c r="N14" s="232">
        <v>12.500248797478852</v>
      </c>
      <c r="O14" s="231">
        <v>1.7358260420820528</v>
      </c>
      <c r="P14" s="231">
        <v>12.274008956709238</v>
      </c>
      <c r="Q14" s="231">
        <v>1.733427032091825</v>
      </c>
      <c r="R14" s="162">
        <v>0.9819011729738336</v>
      </c>
      <c r="S14" s="233">
        <v>0.009978917779339423</v>
      </c>
    </row>
    <row r="15" spans="1:19" ht="28.5" customHeight="1" thickBot="1">
      <c r="A15" s="76" t="s">
        <v>28</v>
      </c>
      <c r="B15" s="46" t="s">
        <v>127</v>
      </c>
      <c r="C15" s="229">
        <v>4.265997490589712</v>
      </c>
      <c r="D15" s="229">
        <v>4.75909661229611</v>
      </c>
      <c r="E15" s="230">
        <v>2996</v>
      </c>
      <c r="F15" s="229">
        <v>0.7898760875296599</v>
      </c>
      <c r="G15" s="231">
        <v>452.09596625362514</v>
      </c>
      <c r="H15" s="231">
        <v>81.88720691466501</v>
      </c>
      <c r="I15" s="229">
        <v>0.9619406905114369</v>
      </c>
      <c r="J15" s="229">
        <v>0.9619406905114369</v>
      </c>
      <c r="K15" s="229">
        <v>25.274780426599747</v>
      </c>
      <c r="L15" s="229">
        <v>1.1747142523909493</v>
      </c>
      <c r="M15" s="232">
        <v>1.709868388864426</v>
      </c>
      <c r="N15" s="232">
        <v>10.356497258853164</v>
      </c>
      <c r="O15" s="231">
        <v>1.35525221390479</v>
      </c>
      <c r="P15" s="231">
        <v>8.208623499777746</v>
      </c>
      <c r="Q15" s="231">
        <v>1.375099285146942</v>
      </c>
      <c r="R15" s="162">
        <v>0.7926061577200413</v>
      </c>
      <c r="S15" s="233">
        <v>0.03956513105639396</v>
      </c>
    </row>
    <row r="16" spans="1:19" ht="30.75" customHeight="1" thickBot="1">
      <c r="A16" s="75" t="s">
        <v>29</v>
      </c>
      <c r="B16" s="46" t="s">
        <v>128</v>
      </c>
      <c r="C16" s="229">
        <v>9.402298850574713</v>
      </c>
      <c r="D16" s="229">
        <v>32.4367816091954</v>
      </c>
      <c r="E16" s="230">
        <v>2735</v>
      </c>
      <c r="F16" s="229">
        <v>0.9691708008504607</v>
      </c>
      <c r="G16" s="231">
        <v>635.7547838412473</v>
      </c>
      <c r="H16" s="231">
        <v>86.40851514713674</v>
      </c>
      <c r="I16" s="229">
        <v>0.9843953185955787</v>
      </c>
      <c r="J16" s="229">
        <v>0.9958098540673314</v>
      </c>
      <c r="K16" s="229">
        <v>63.083333333333336</v>
      </c>
      <c r="L16" s="229">
        <v>1.1392341564015385</v>
      </c>
      <c r="M16" s="232">
        <v>1.458423814694173</v>
      </c>
      <c r="N16" s="232">
        <v>7.748347554380483</v>
      </c>
      <c r="O16" s="231">
        <v>0.38906985161056823</v>
      </c>
      <c r="P16" s="231">
        <v>2.067059247686576</v>
      </c>
      <c r="Q16" s="231">
        <v>0.4207642252556387</v>
      </c>
      <c r="R16" s="162">
        <v>0.2667742035549214</v>
      </c>
      <c r="S16" s="233">
        <v>0.015852047556142668</v>
      </c>
    </row>
    <row r="17" spans="1:19" ht="40.5" customHeight="1" thickBot="1">
      <c r="A17" s="76" t="s">
        <v>30</v>
      </c>
      <c r="B17" s="46" t="s">
        <v>129</v>
      </c>
      <c r="C17" s="229">
        <v>26.58273381294964</v>
      </c>
      <c r="D17" s="229">
        <v>33.23021582733813</v>
      </c>
      <c r="E17" s="230">
        <v>4480</v>
      </c>
      <c r="F17" s="229">
        <v>0.9699069062567656</v>
      </c>
      <c r="G17" s="231">
        <v>406.9279064732626</v>
      </c>
      <c r="H17" s="231">
        <v>80.27332906256673</v>
      </c>
      <c r="I17" s="229">
        <v>0.9940636344223788</v>
      </c>
      <c r="J17" s="229">
        <v>0.9940636344223788</v>
      </c>
      <c r="K17" s="229">
        <v>167.45323741007195</v>
      </c>
      <c r="L17" s="229">
        <v>1.2383485848052778</v>
      </c>
      <c r="M17" s="232">
        <v>2.0270657124268054</v>
      </c>
      <c r="N17" s="232">
        <v>14.509158646383112</v>
      </c>
      <c r="O17" s="231">
        <v>0.44242029928432014</v>
      </c>
      <c r="P17" s="231">
        <v>3.1667184104315433</v>
      </c>
      <c r="Q17" s="231">
        <v>0.438219625365183</v>
      </c>
      <c r="R17" s="162">
        <v>0.21825651559892156</v>
      </c>
      <c r="S17" s="233">
        <v>0.005971816463309847</v>
      </c>
    </row>
    <row r="18" spans="1:19" ht="36" customHeight="1" thickBot="1">
      <c r="A18" s="76" t="s">
        <v>31</v>
      </c>
      <c r="B18" s="46" t="s">
        <v>130</v>
      </c>
      <c r="C18" s="229">
        <v>7.1692307692307695</v>
      </c>
      <c r="D18" s="229">
        <v>8.461538461538462</v>
      </c>
      <c r="E18" s="230">
        <v>485</v>
      </c>
      <c r="F18" s="229">
        <v>0.8818181818181818</v>
      </c>
      <c r="G18" s="231">
        <v>3840</v>
      </c>
      <c r="H18" s="231">
        <v>97.46192893401016</v>
      </c>
      <c r="I18" s="229">
        <v>0.9970004614674666</v>
      </c>
      <c r="J18" s="229">
        <v>0.9970004614674666</v>
      </c>
      <c r="K18" s="229">
        <v>332.38461538461536</v>
      </c>
      <c r="L18" s="229">
        <v>1.0229640151515151</v>
      </c>
      <c r="M18" s="232">
        <v>1.7692183574211096</v>
      </c>
      <c r="N18" s="232">
        <v>77.52929292929294</v>
      </c>
      <c r="O18" s="231">
        <v>0.5993130949911256</v>
      </c>
      <c r="P18" s="231">
        <v>26.262626262626267</v>
      </c>
      <c r="Q18" s="231">
        <v>0.6017125665355242</v>
      </c>
      <c r="R18" s="162">
        <v>0.33874456054407587</v>
      </c>
      <c r="S18" s="233">
        <v>0.003008562832677621</v>
      </c>
    </row>
    <row r="19" spans="1:19" ht="28.5" customHeight="1" thickBot="1">
      <c r="A19" s="75" t="s">
        <v>32</v>
      </c>
      <c r="B19" s="46" t="s">
        <v>131</v>
      </c>
      <c r="C19" s="229">
        <v>14.628571428571428</v>
      </c>
      <c r="D19" s="229">
        <v>32.57142857142857</v>
      </c>
      <c r="E19" s="230">
        <v>2210</v>
      </c>
      <c r="F19" s="229">
        <v>0.9692982456140351</v>
      </c>
      <c r="G19" s="231">
        <v>759.7368421052631</v>
      </c>
      <c r="H19" s="231">
        <v>88.36853382307928</v>
      </c>
      <c r="I19" s="229">
        <v>0.9938781756963575</v>
      </c>
      <c r="J19" s="229">
        <v>0.9964289358228752</v>
      </c>
      <c r="K19" s="229">
        <v>162.35</v>
      </c>
      <c r="L19" s="229">
        <v>1.1246969172151022</v>
      </c>
      <c r="M19" s="232">
        <v>2.0400364427797744</v>
      </c>
      <c r="N19" s="232">
        <v>11.458422174840086</v>
      </c>
      <c r="O19" s="231">
        <v>0.7086096067216683</v>
      </c>
      <c r="P19" s="231">
        <v>3.9800995024875623</v>
      </c>
      <c r="Q19" s="231">
        <v>0.7186120521507032</v>
      </c>
      <c r="R19" s="162">
        <v>0.34735144523012035</v>
      </c>
      <c r="S19" s="233">
        <v>0.006159531875577456</v>
      </c>
    </row>
    <row r="20" spans="1:19" ht="34.5" customHeight="1" thickBot="1">
      <c r="A20" s="76" t="s">
        <v>33</v>
      </c>
      <c r="B20" s="46" t="s">
        <v>132</v>
      </c>
      <c r="C20" s="229">
        <v>5</v>
      </c>
      <c r="D20" s="229">
        <v>5</v>
      </c>
      <c r="E20" s="230">
        <v>744</v>
      </c>
      <c r="F20" s="229">
        <v>0.8</v>
      </c>
      <c r="G20" s="231">
        <v>2242.5806451612902</v>
      </c>
      <c r="H20" s="231">
        <v>95.73120352519967</v>
      </c>
      <c r="I20" s="229">
        <v>0.9914624070503993</v>
      </c>
      <c r="J20" s="229">
        <v>0.9914624070503993</v>
      </c>
      <c r="K20" s="229">
        <v>116.12903225806451</v>
      </c>
      <c r="L20" s="229">
        <v>1.0356731875719218</v>
      </c>
      <c r="M20" s="232">
        <v>1.6842513576415825</v>
      </c>
      <c r="N20" s="232">
        <v>12.818763326226012</v>
      </c>
      <c r="O20" s="231">
        <v>0.49564692698905266</v>
      </c>
      <c r="P20" s="231">
        <v>3.7723470559291457</v>
      </c>
      <c r="Q20" s="231">
        <v>0.5324074074074074</v>
      </c>
      <c r="R20" s="162">
        <v>0.29428322841496496</v>
      </c>
      <c r="S20" s="233">
        <v>0.008611111111111111</v>
      </c>
    </row>
    <row r="21" spans="1:19" ht="38.25" customHeight="1" thickBot="1">
      <c r="A21" s="76" t="s">
        <v>34</v>
      </c>
      <c r="B21" s="46" t="s">
        <v>133</v>
      </c>
      <c r="C21" s="229">
        <v>0.5664429530201343</v>
      </c>
      <c r="D21" s="229">
        <v>2.0442953020134227</v>
      </c>
      <c r="E21" s="230">
        <v>778</v>
      </c>
      <c r="F21" s="229">
        <v>0.5108338804990151</v>
      </c>
      <c r="G21" s="231">
        <v>1254.8916611950099</v>
      </c>
      <c r="H21" s="231">
        <v>92.61933607947662</v>
      </c>
      <c r="I21" s="229">
        <v>0.9638962927065665</v>
      </c>
      <c r="J21" s="229">
        <v>0.9638962927065665</v>
      </c>
      <c r="K21" s="229">
        <v>26.697986577181208</v>
      </c>
      <c r="L21" s="229">
        <v>1.0407074089577228</v>
      </c>
      <c r="M21" s="232">
        <v>2.75709706959707</v>
      </c>
      <c r="N21" s="232">
        <v>22.072947214076247</v>
      </c>
      <c r="O21" s="231">
        <v>3.498168498168498</v>
      </c>
      <c r="P21" s="231">
        <v>28.005865102639294</v>
      </c>
      <c r="Q21" s="231">
        <v>3.8411261940673707</v>
      </c>
      <c r="R21" s="162">
        <v>1.2687868471311137</v>
      </c>
      <c r="S21" s="233">
        <v>0.03745600804424334</v>
      </c>
    </row>
    <row r="22" spans="1:19" ht="24.75" customHeight="1" thickBot="1">
      <c r="A22" s="75" t="s">
        <v>35</v>
      </c>
      <c r="B22" s="46" t="s">
        <v>134</v>
      </c>
      <c r="C22" s="229">
        <v>1.2633973710819009</v>
      </c>
      <c r="D22" s="229">
        <v>2.949443882709808</v>
      </c>
      <c r="E22" s="230">
        <v>3856</v>
      </c>
      <c r="F22" s="229">
        <v>0.6609530339389784</v>
      </c>
      <c r="G22" s="231">
        <v>331.96777511141585</v>
      </c>
      <c r="H22" s="231">
        <v>76.85012499503988</v>
      </c>
      <c r="I22" s="229">
        <v>0.921511051148764</v>
      </c>
      <c r="J22" s="229">
        <v>0.921511051148764</v>
      </c>
      <c r="K22" s="229">
        <v>11.740647118301315</v>
      </c>
      <c r="L22" s="229">
        <v>1.1991015645169618</v>
      </c>
      <c r="M22" s="232">
        <v>1.5402367098127696</v>
      </c>
      <c r="N22" s="232">
        <v>7.275804038893044</v>
      </c>
      <c r="O22" s="231">
        <v>0.4789613268416261</v>
      </c>
      <c r="P22" s="231">
        <v>2.2625280478683623</v>
      </c>
      <c r="Q22" s="231">
        <v>0.5210351806398829</v>
      </c>
      <c r="R22" s="162">
        <v>0.3109660507311557</v>
      </c>
      <c r="S22" s="233">
        <v>0.08517418076906515</v>
      </c>
    </row>
    <row r="23" spans="1:19" ht="27.75" customHeight="1" thickBot="1">
      <c r="A23" s="76" t="s">
        <v>36</v>
      </c>
      <c r="B23" s="46" t="s">
        <v>135</v>
      </c>
      <c r="C23" s="229">
        <v>3.34</v>
      </c>
      <c r="D23" s="229">
        <v>3.34</v>
      </c>
      <c r="E23" s="230">
        <v>234</v>
      </c>
      <c r="F23" s="229">
        <v>0.7005988023952096</v>
      </c>
      <c r="G23" s="231">
        <v>8129.940119760479</v>
      </c>
      <c r="H23" s="231">
        <v>98.784924330617</v>
      </c>
      <c r="I23" s="229">
        <v>0.7703725261932479</v>
      </c>
      <c r="J23" s="229">
        <v>0.9963620488940629</v>
      </c>
      <c r="K23" s="229">
        <v>3.3548795944233207</v>
      </c>
      <c r="L23" s="229">
        <v>0.7798482728143183</v>
      </c>
      <c r="M23" s="232">
        <v>1.4661943140554423</v>
      </c>
      <c r="N23" s="232">
        <v>67.62581699346406</v>
      </c>
      <c r="O23" s="231">
        <v>0.7085289168364184</v>
      </c>
      <c r="P23" s="231">
        <v>32.6797385620915</v>
      </c>
      <c r="Q23" s="231">
        <v>0.9444654325651681</v>
      </c>
      <c r="R23" s="162">
        <v>0.48324353057723435</v>
      </c>
      <c r="S23" s="233">
        <v>0.29807329051756704</v>
      </c>
    </row>
    <row r="24" spans="1:19" ht="32.25" customHeight="1" thickBot="1">
      <c r="A24" s="185" t="s">
        <v>37</v>
      </c>
      <c r="B24" s="186" t="s">
        <v>179</v>
      </c>
      <c r="C24" s="229">
        <v>0.9181880812952119</v>
      </c>
      <c r="D24" s="229">
        <v>1.0577419910437478</v>
      </c>
      <c r="E24" s="230">
        <v>1341</v>
      </c>
      <c r="F24" s="229">
        <v>0.05458986362711175</v>
      </c>
      <c r="G24" s="231">
        <v>2960.6106248727865</v>
      </c>
      <c r="H24" s="231">
        <v>96.73267813986772</v>
      </c>
      <c r="I24" s="229">
        <v>0.6760104224441669</v>
      </c>
      <c r="J24" s="229">
        <v>0.9691104079463821</v>
      </c>
      <c r="K24" s="229">
        <v>2.0865190403468152</v>
      </c>
      <c r="L24" s="229">
        <v>0.6988439020231715</v>
      </c>
      <c r="M24" s="232">
        <v>0.002472476359456833</v>
      </c>
      <c r="N24" s="232">
        <v>0.04342430349193337</v>
      </c>
      <c r="O24" s="231">
        <v>-3.6030476155902145</v>
      </c>
      <c r="P24" s="231">
        <v>-63.280618460452466</v>
      </c>
      <c r="Q24" s="231">
        <v>-5.467770845507436</v>
      </c>
      <c r="R24" s="162">
        <v>-1457.2627163083378</v>
      </c>
      <c r="S24" s="233">
        <v>0.4792671337587137</v>
      </c>
    </row>
  </sheetData>
  <sheetProtection/>
  <mergeCells count="24">
    <mergeCell ref="R5:S5"/>
    <mergeCell ref="L6:L7"/>
    <mergeCell ref="L5:N5"/>
    <mergeCell ref="O5:O7"/>
    <mergeCell ref="P5:P7"/>
    <mergeCell ref="Q5:Q7"/>
    <mergeCell ref="A2:S2"/>
    <mergeCell ref="A3:S3"/>
    <mergeCell ref="A5:A7"/>
    <mergeCell ref="B5:B7"/>
    <mergeCell ref="C5:C7"/>
    <mergeCell ref="M6:M7"/>
    <mergeCell ref="N6:N7"/>
    <mergeCell ref="R6:R7"/>
    <mergeCell ref="S6:S7"/>
    <mergeCell ref="D5:D7"/>
    <mergeCell ref="E5:E7"/>
    <mergeCell ref="F5:F7"/>
    <mergeCell ref="G5:J5"/>
    <mergeCell ref="K5:K7"/>
    <mergeCell ref="G6:G7"/>
    <mergeCell ref="H6:H7"/>
    <mergeCell ref="I6:I7"/>
    <mergeCell ref="J6:J7"/>
  </mergeCells>
  <printOptions/>
  <pageMargins left="0.23" right="0.2" top="0.54" bottom="0.43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U6">
      <selection activeCell="AA9" sqref="AA9:AF23"/>
    </sheetView>
  </sheetViews>
  <sheetFormatPr defaultColWidth="9.140625" defaultRowHeight="60.75" customHeight="1"/>
  <cols>
    <col min="1" max="1" width="4.421875" style="2" customWidth="1"/>
    <col min="2" max="2" width="18.57421875" style="2" customWidth="1"/>
    <col min="3" max="3" width="5.28125" style="2" customWidth="1"/>
    <col min="4" max="4" width="14.57421875" style="2" customWidth="1"/>
    <col min="5" max="5" width="14.7109375" style="2" customWidth="1"/>
    <col min="6" max="6" width="13.7109375" style="2" customWidth="1"/>
    <col min="7" max="7" width="14.7109375" style="2" customWidth="1"/>
    <col min="8" max="8" width="14.421875" style="2" customWidth="1"/>
    <col min="9" max="9" width="15.140625" style="2" customWidth="1"/>
    <col min="10" max="10" width="14.140625" style="2" customWidth="1"/>
    <col min="11" max="11" width="14.8515625" style="2" customWidth="1"/>
    <col min="12" max="12" width="11.00390625" style="2" customWidth="1"/>
    <col min="13" max="13" width="14.421875" style="2" customWidth="1"/>
    <col min="14" max="14" width="15.140625" style="2" customWidth="1"/>
    <col min="15" max="15" width="13.421875" style="2" customWidth="1"/>
    <col min="16" max="16" width="14.57421875" style="2" customWidth="1"/>
    <col min="17" max="17" width="15.00390625" style="2" customWidth="1"/>
    <col min="18" max="18" width="14.7109375" style="2" customWidth="1"/>
    <col min="19" max="19" width="13.8515625" style="2" customWidth="1"/>
    <col min="20" max="20" width="10.8515625" style="2" customWidth="1"/>
    <col min="21" max="21" width="14.8515625" style="2" customWidth="1"/>
    <col min="22" max="22" width="15.8515625" style="27" customWidth="1"/>
    <col min="23" max="24" width="15.00390625" style="27" customWidth="1"/>
    <col min="25" max="25" width="12.00390625" style="27" customWidth="1"/>
    <col min="26" max="26" width="12.421875" style="2" customWidth="1"/>
    <col min="27" max="27" width="14.57421875" style="2" customWidth="1"/>
    <col min="28" max="28" width="14.421875" style="2" customWidth="1"/>
    <col min="29" max="29" width="15.140625" style="2" customWidth="1"/>
    <col min="30" max="30" width="17.7109375" style="2" customWidth="1"/>
    <col min="31" max="31" width="16.7109375" style="2" customWidth="1"/>
    <col min="32" max="32" width="10.8515625" style="2" bestFit="1" customWidth="1"/>
    <col min="33" max="16384" width="9.140625" style="2" customWidth="1"/>
  </cols>
  <sheetData>
    <row r="1" spans="1:25" ht="41.25" customHeight="1">
      <c r="A1" s="430" t="s">
        <v>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235"/>
      <c r="U1" s="235"/>
      <c r="V1" s="235"/>
      <c r="W1" s="234"/>
      <c r="X1" s="234"/>
      <c r="Y1" s="234"/>
    </row>
    <row r="2" spans="1:25" ht="40.5" customHeight="1">
      <c r="A2" s="431" t="s">
        <v>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236"/>
      <c r="U2" s="236"/>
      <c r="V2" s="236"/>
      <c r="W2" s="81"/>
      <c r="X2" s="81"/>
      <c r="Y2" s="81"/>
    </row>
    <row r="3" spans="1:25" s="27" customFormat="1" ht="18.75" customHeight="1">
      <c r="A3" s="432" t="s">
        <v>93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238"/>
      <c r="U3" s="238"/>
      <c r="V3" s="238"/>
      <c r="W3" s="237"/>
      <c r="X3" s="237"/>
      <c r="Y3" s="237"/>
    </row>
    <row r="4" spans="2:25" ht="21.75" customHeight="1" thickBot="1">
      <c r="B4" s="4" t="s">
        <v>205</v>
      </c>
      <c r="V4" s="2"/>
      <c r="W4" s="2"/>
      <c r="X4" s="26" t="s">
        <v>71</v>
      </c>
      <c r="Y4" s="2"/>
    </row>
    <row r="5" spans="1:25" ht="60.75" customHeight="1" thickTop="1">
      <c r="A5" s="433" t="s">
        <v>2</v>
      </c>
      <c r="B5" s="362" t="s">
        <v>3</v>
      </c>
      <c r="C5" s="348" t="s">
        <v>4</v>
      </c>
      <c r="D5" s="355" t="s">
        <v>5</v>
      </c>
      <c r="E5" s="364" t="s">
        <v>6</v>
      </c>
      <c r="F5" s="355" t="s">
        <v>7</v>
      </c>
      <c r="G5" s="368" t="s">
        <v>8</v>
      </c>
      <c r="H5" s="368"/>
      <c r="I5" s="355" t="s">
        <v>9</v>
      </c>
      <c r="J5" s="368" t="s">
        <v>8</v>
      </c>
      <c r="K5" s="368"/>
      <c r="L5" s="368"/>
      <c r="M5" s="348" t="s">
        <v>10</v>
      </c>
      <c r="N5" s="346" t="s">
        <v>11</v>
      </c>
      <c r="O5" s="367" t="s">
        <v>8</v>
      </c>
      <c r="P5" s="367"/>
      <c r="Q5" s="348" t="s">
        <v>12</v>
      </c>
      <c r="R5" s="441" t="s">
        <v>13</v>
      </c>
      <c r="S5" s="444" t="s">
        <v>14</v>
      </c>
      <c r="T5" s="441" t="s">
        <v>15</v>
      </c>
      <c r="U5" s="444" t="s">
        <v>137</v>
      </c>
      <c r="V5" s="450" t="s">
        <v>138</v>
      </c>
      <c r="W5" s="450" t="s">
        <v>139</v>
      </c>
      <c r="X5" s="450" t="s">
        <v>140</v>
      </c>
      <c r="Y5" s="346" t="s">
        <v>144</v>
      </c>
    </row>
    <row r="6" spans="1:25" ht="60.75" customHeight="1">
      <c r="A6" s="434"/>
      <c r="B6" s="363"/>
      <c r="C6" s="349"/>
      <c r="D6" s="356"/>
      <c r="E6" s="358"/>
      <c r="F6" s="356"/>
      <c r="G6" s="353" t="s">
        <v>16</v>
      </c>
      <c r="H6" s="357" t="s">
        <v>17</v>
      </c>
      <c r="I6" s="356"/>
      <c r="J6" s="353" t="s">
        <v>18</v>
      </c>
      <c r="K6" s="353" t="s">
        <v>19</v>
      </c>
      <c r="L6" s="357" t="s">
        <v>20</v>
      </c>
      <c r="M6" s="349"/>
      <c r="N6" s="347"/>
      <c r="O6" s="365" t="s">
        <v>21</v>
      </c>
      <c r="P6" s="448" t="s">
        <v>22</v>
      </c>
      <c r="Q6" s="349"/>
      <c r="R6" s="442"/>
      <c r="S6" s="445"/>
      <c r="T6" s="442"/>
      <c r="U6" s="445"/>
      <c r="V6" s="391"/>
      <c r="W6" s="391"/>
      <c r="X6" s="391"/>
      <c r="Y6" s="347"/>
    </row>
    <row r="7" spans="1:25" ht="60.75" customHeight="1">
      <c r="A7" s="434"/>
      <c r="B7" s="363"/>
      <c r="C7" s="349"/>
      <c r="D7" s="356"/>
      <c r="E7" s="358"/>
      <c r="F7" s="356"/>
      <c r="G7" s="354"/>
      <c r="H7" s="358"/>
      <c r="I7" s="356"/>
      <c r="J7" s="354"/>
      <c r="K7" s="354"/>
      <c r="L7" s="358"/>
      <c r="M7" s="349"/>
      <c r="N7" s="347"/>
      <c r="O7" s="366"/>
      <c r="P7" s="345"/>
      <c r="Q7" s="349"/>
      <c r="R7" s="442"/>
      <c r="S7" s="445"/>
      <c r="T7" s="442"/>
      <c r="U7" s="445"/>
      <c r="V7" s="391"/>
      <c r="W7" s="391"/>
      <c r="X7" s="391"/>
      <c r="Y7" s="347"/>
    </row>
    <row r="8" spans="1:25" s="98" customFormat="1" ht="49.5" customHeight="1">
      <c r="A8" s="435"/>
      <c r="B8" s="436"/>
      <c r="C8" s="437"/>
      <c r="D8" s="438"/>
      <c r="E8" s="439"/>
      <c r="F8" s="438"/>
      <c r="G8" s="452"/>
      <c r="H8" s="439"/>
      <c r="I8" s="438"/>
      <c r="J8" s="452"/>
      <c r="K8" s="452"/>
      <c r="L8" s="439"/>
      <c r="M8" s="437"/>
      <c r="N8" s="440"/>
      <c r="O8" s="447"/>
      <c r="P8" s="449"/>
      <c r="Q8" s="437"/>
      <c r="R8" s="443"/>
      <c r="S8" s="446"/>
      <c r="T8" s="443"/>
      <c r="U8" s="446"/>
      <c r="V8" s="451"/>
      <c r="W8" s="451"/>
      <c r="X8" s="451"/>
      <c r="Y8" s="440"/>
    </row>
    <row r="9" spans="1:25" s="98" customFormat="1" ht="15.75" customHeight="1" thickBot="1">
      <c r="A9" s="192">
        <v>1</v>
      </c>
      <c r="B9" s="239">
        <v>2</v>
      </c>
      <c r="C9" s="239">
        <v>3</v>
      </c>
      <c r="D9" s="239">
        <v>4</v>
      </c>
      <c r="E9" s="239">
        <v>5</v>
      </c>
      <c r="F9" s="239">
        <v>6</v>
      </c>
      <c r="G9" s="239">
        <v>7</v>
      </c>
      <c r="H9" s="239">
        <v>8</v>
      </c>
      <c r="I9" s="239">
        <v>9</v>
      </c>
      <c r="J9" s="239">
        <v>10</v>
      </c>
      <c r="K9" s="239">
        <v>11</v>
      </c>
      <c r="L9" s="239">
        <v>12</v>
      </c>
      <c r="M9" s="239">
        <v>13</v>
      </c>
      <c r="N9" s="239">
        <v>14</v>
      </c>
      <c r="O9" s="239">
        <v>15</v>
      </c>
      <c r="P9" s="239">
        <v>16</v>
      </c>
      <c r="Q9" s="239">
        <v>17</v>
      </c>
      <c r="R9" s="239">
        <v>18</v>
      </c>
      <c r="S9" s="239">
        <v>19</v>
      </c>
      <c r="T9" s="239">
        <v>20</v>
      </c>
      <c r="U9" s="239">
        <v>21</v>
      </c>
      <c r="V9" s="239">
        <v>22</v>
      </c>
      <c r="W9" s="239">
        <v>23</v>
      </c>
      <c r="X9" s="239">
        <v>24</v>
      </c>
      <c r="Y9" s="239">
        <v>25</v>
      </c>
    </row>
    <row r="10" spans="1:25" ht="20.25" customHeight="1">
      <c r="A10" s="240" t="s">
        <v>23</v>
      </c>
      <c r="B10" s="241" t="s">
        <v>72</v>
      </c>
      <c r="C10" s="24">
        <v>100</v>
      </c>
      <c r="D10" s="157">
        <v>70393557</v>
      </c>
      <c r="E10" s="157">
        <v>49136434</v>
      </c>
      <c r="F10" s="157">
        <v>36484703</v>
      </c>
      <c r="G10" s="157">
        <v>2432456</v>
      </c>
      <c r="H10" s="157">
        <v>5411686</v>
      </c>
      <c r="I10" s="157">
        <v>45490107</v>
      </c>
      <c r="J10" s="157">
        <v>14663599</v>
      </c>
      <c r="K10" s="157">
        <v>28286359</v>
      </c>
      <c r="L10" s="157">
        <v>0</v>
      </c>
      <c r="M10" s="157">
        <v>48301312</v>
      </c>
      <c r="N10" s="157">
        <v>13086841</v>
      </c>
      <c r="O10" s="157">
        <v>11068302</v>
      </c>
      <c r="P10" s="157">
        <v>556254</v>
      </c>
      <c r="Q10" s="158">
        <v>106878260</v>
      </c>
      <c r="R10" s="157">
        <v>23736970</v>
      </c>
      <c r="S10" s="157">
        <v>-3467510</v>
      </c>
      <c r="T10" s="157">
        <v>1731</v>
      </c>
      <c r="U10" s="158">
        <v>25454089</v>
      </c>
      <c r="V10" s="157">
        <v>23736970</v>
      </c>
      <c r="W10" s="157">
        <v>29563810</v>
      </c>
      <c r="X10" s="157">
        <v>26761067</v>
      </c>
      <c r="Y10" s="157">
        <v>0</v>
      </c>
    </row>
    <row r="11" spans="1:25" ht="27.75" customHeight="1" thickBot="1">
      <c r="A11" s="242" t="s">
        <v>24</v>
      </c>
      <c r="B11" s="241" t="s">
        <v>73</v>
      </c>
      <c r="C11" s="25">
        <v>100</v>
      </c>
      <c r="D11" s="158">
        <v>135975196</v>
      </c>
      <c r="E11" s="158">
        <v>123005625</v>
      </c>
      <c r="F11" s="158">
        <v>21014007</v>
      </c>
      <c r="G11" s="158">
        <v>6698551</v>
      </c>
      <c r="H11" s="158">
        <v>1461405</v>
      </c>
      <c r="I11" s="158">
        <v>12752590</v>
      </c>
      <c r="J11" s="158">
        <v>12047679</v>
      </c>
      <c r="K11" s="158">
        <v>-11016465</v>
      </c>
      <c r="L11" s="158">
        <v>0</v>
      </c>
      <c r="M11" s="158">
        <v>114824517</v>
      </c>
      <c r="N11" s="158">
        <v>29412096</v>
      </c>
      <c r="O11" s="158">
        <v>24804079</v>
      </c>
      <c r="P11" s="158">
        <v>24897</v>
      </c>
      <c r="Q11" s="158">
        <v>156989203</v>
      </c>
      <c r="R11" s="158">
        <v>71586394</v>
      </c>
      <c r="S11" s="158">
        <v>125197</v>
      </c>
      <c r="T11" s="158">
        <v>248</v>
      </c>
      <c r="U11" s="158">
        <v>78474694</v>
      </c>
      <c r="V11" s="158">
        <v>71586394</v>
      </c>
      <c r="W11" s="158">
        <v>77283520</v>
      </c>
      <c r="X11" s="158">
        <v>67408234</v>
      </c>
      <c r="Y11" s="158">
        <v>0</v>
      </c>
    </row>
    <row r="12" spans="1:25" ht="39" customHeight="1">
      <c r="A12" s="240" t="s">
        <v>25</v>
      </c>
      <c r="B12" s="188" t="s">
        <v>74</v>
      </c>
      <c r="C12" s="25">
        <v>100</v>
      </c>
      <c r="D12" s="158">
        <v>8323006</v>
      </c>
      <c r="E12" s="158">
        <v>18796</v>
      </c>
      <c r="F12" s="158">
        <v>49581335</v>
      </c>
      <c r="G12" s="158">
        <v>497128</v>
      </c>
      <c r="H12" s="158">
        <v>35014123</v>
      </c>
      <c r="I12" s="158">
        <v>50895628</v>
      </c>
      <c r="J12" s="158">
        <v>2889770</v>
      </c>
      <c r="K12" s="158">
        <v>47406702</v>
      </c>
      <c r="L12" s="158">
        <v>599156</v>
      </c>
      <c r="M12" s="158">
        <v>0</v>
      </c>
      <c r="N12" s="158">
        <v>7008713</v>
      </c>
      <c r="O12" s="158">
        <v>0</v>
      </c>
      <c r="P12" s="158">
        <v>1508015</v>
      </c>
      <c r="Q12" s="158">
        <v>57904341</v>
      </c>
      <c r="R12" s="158">
        <v>41093</v>
      </c>
      <c r="S12" s="158">
        <v>-2269693</v>
      </c>
      <c r="T12" s="158">
        <v>4</v>
      </c>
      <c r="U12" s="158">
        <v>1567653</v>
      </c>
      <c r="V12" s="158">
        <v>41093</v>
      </c>
      <c r="W12" s="158">
        <v>3695463</v>
      </c>
      <c r="X12" s="158">
        <v>16630</v>
      </c>
      <c r="Y12" s="158">
        <v>0</v>
      </c>
    </row>
    <row r="13" spans="1:25" ht="27.75" customHeight="1" thickBot="1">
      <c r="A13" s="242" t="s">
        <v>26</v>
      </c>
      <c r="B13" s="241" t="s">
        <v>75</v>
      </c>
      <c r="C13" s="25">
        <v>100</v>
      </c>
      <c r="D13" s="158">
        <v>64035629</v>
      </c>
      <c r="E13" s="158">
        <v>38042215</v>
      </c>
      <c r="F13" s="158">
        <v>12102798</v>
      </c>
      <c r="G13" s="158">
        <v>2528774</v>
      </c>
      <c r="H13" s="158">
        <v>3225110</v>
      </c>
      <c r="I13" s="158">
        <v>20050568</v>
      </c>
      <c r="J13" s="158">
        <v>8820729</v>
      </c>
      <c r="K13" s="158">
        <v>11034651</v>
      </c>
      <c r="L13" s="158">
        <v>240739</v>
      </c>
      <c r="M13" s="158">
        <v>42437922</v>
      </c>
      <c r="N13" s="158">
        <v>13649937</v>
      </c>
      <c r="O13" s="158">
        <v>2837280</v>
      </c>
      <c r="P13" s="158">
        <v>93526</v>
      </c>
      <c r="Q13" s="158">
        <v>76138427</v>
      </c>
      <c r="R13" s="158">
        <v>6594375</v>
      </c>
      <c r="S13" s="158">
        <v>679465</v>
      </c>
      <c r="T13" s="158">
        <v>852</v>
      </c>
      <c r="U13" s="158">
        <v>7468919</v>
      </c>
      <c r="V13" s="158">
        <v>6594375</v>
      </c>
      <c r="W13" s="158">
        <v>6374016</v>
      </c>
      <c r="X13" s="158">
        <v>3677600</v>
      </c>
      <c r="Y13" s="160">
        <v>915061</v>
      </c>
    </row>
    <row r="14" spans="1:25" ht="33.75" customHeight="1">
      <c r="A14" s="240" t="s">
        <v>27</v>
      </c>
      <c r="B14" s="241" t="s">
        <v>76</v>
      </c>
      <c r="C14" s="25">
        <v>100</v>
      </c>
      <c r="D14" s="158">
        <v>1186370</v>
      </c>
      <c r="E14" s="158">
        <v>128213</v>
      </c>
      <c r="F14" s="158">
        <v>13775223</v>
      </c>
      <c r="G14" s="158">
        <v>1435436</v>
      </c>
      <c r="H14" s="158">
        <v>9866</v>
      </c>
      <c r="I14" s="158">
        <v>-82076924</v>
      </c>
      <c r="J14" s="158">
        <v>26040000</v>
      </c>
      <c r="K14" s="158">
        <v>-108451851</v>
      </c>
      <c r="L14" s="158">
        <v>92721</v>
      </c>
      <c r="M14" s="158">
        <v>7570</v>
      </c>
      <c r="N14" s="158">
        <v>97030947</v>
      </c>
      <c r="O14" s="158">
        <v>4804729</v>
      </c>
      <c r="P14" s="158">
        <v>78169242</v>
      </c>
      <c r="Q14" s="158">
        <v>14961593</v>
      </c>
      <c r="R14" s="158">
        <v>0</v>
      </c>
      <c r="S14" s="158">
        <v>-605322</v>
      </c>
      <c r="T14" s="158">
        <v>37</v>
      </c>
      <c r="U14" s="158">
        <v>3028800</v>
      </c>
      <c r="V14" s="158">
        <v>0</v>
      </c>
      <c r="W14" s="158">
        <v>3634122</v>
      </c>
      <c r="X14" s="158">
        <v>0</v>
      </c>
      <c r="Y14" s="158">
        <v>0</v>
      </c>
    </row>
    <row r="15" spans="1:25" ht="39.75" customHeight="1" thickBot="1">
      <c r="A15" s="242" t="s">
        <v>28</v>
      </c>
      <c r="B15" s="243" t="s">
        <v>77</v>
      </c>
      <c r="C15" s="25">
        <v>100</v>
      </c>
      <c r="D15" s="158">
        <v>8462321</v>
      </c>
      <c r="E15" s="158">
        <v>7901737</v>
      </c>
      <c r="F15" s="158">
        <v>342896</v>
      </c>
      <c r="G15" s="158">
        <v>163845</v>
      </c>
      <c r="H15" s="158">
        <v>11875</v>
      </c>
      <c r="I15" s="158">
        <v>4939167</v>
      </c>
      <c r="J15" s="158">
        <v>1883701</v>
      </c>
      <c r="K15" s="158">
        <v>2696402</v>
      </c>
      <c r="L15" s="158">
        <v>0</v>
      </c>
      <c r="M15" s="158">
        <v>3408457</v>
      </c>
      <c r="N15" s="158">
        <v>457593</v>
      </c>
      <c r="O15" s="158">
        <v>43025</v>
      </c>
      <c r="P15" s="158">
        <v>41665</v>
      </c>
      <c r="Q15" s="158">
        <v>8805217</v>
      </c>
      <c r="R15" s="158">
        <v>1522747</v>
      </c>
      <c r="S15" s="158">
        <v>1180</v>
      </c>
      <c r="T15" s="158">
        <v>190</v>
      </c>
      <c r="U15" s="158">
        <v>3258300</v>
      </c>
      <c r="V15" s="158">
        <v>1522747</v>
      </c>
      <c r="W15" s="158">
        <v>3237696</v>
      </c>
      <c r="X15" s="158">
        <v>1099946</v>
      </c>
      <c r="Y15" s="158">
        <v>5847</v>
      </c>
    </row>
    <row r="16" spans="1:25" ht="40.5" customHeight="1">
      <c r="A16" s="240" t="s">
        <v>29</v>
      </c>
      <c r="B16" s="243" t="s">
        <v>78</v>
      </c>
      <c r="C16" s="77">
        <v>100</v>
      </c>
      <c r="D16" s="158">
        <v>215525</v>
      </c>
      <c r="E16" s="158">
        <v>108218</v>
      </c>
      <c r="F16" s="158">
        <v>129289</v>
      </c>
      <c r="G16" s="158">
        <v>43295</v>
      </c>
      <c r="H16" s="158">
        <v>49153</v>
      </c>
      <c r="I16" s="158">
        <v>318635</v>
      </c>
      <c r="J16" s="158">
        <v>304620</v>
      </c>
      <c r="K16" s="158">
        <v>12785</v>
      </c>
      <c r="L16" s="158">
        <v>1230</v>
      </c>
      <c r="M16" s="158">
        <v>8573</v>
      </c>
      <c r="N16" s="158">
        <v>17606</v>
      </c>
      <c r="O16" s="158">
        <v>1361</v>
      </c>
      <c r="P16" s="158">
        <v>7394</v>
      </c>
      <c r="Q16" s="158">
        <v>344814</v>
      </c>
      <c r="R16" s="158">
        <v>419760</v>
      </c>
      <c r="S16" s="158">
        <v>4770</v>
      </c>
      <c r="T16" s="158">
        <v>45</v>
      </c>
      <c r="U16" s="158">
        <v>426306</v>
      </c>
      <c r="V16" s="158">
        <v>419760</v>
      </c>
      <c r="W16" s="158">
        <v>425742</v>
      </c>
      <c r="X16" s="158">
        <v>319180</v>
      </c>
      <c r="Y16" s="158">
        <v>2459</v>
      </c>
    </row>
    <row r="17" spans="1:25" ht="32.25" customHeight="1" thickBot="1">
      <c r="A17" s="242" t="s">
        <v>30</v>
      </c>
      <c r="B17" s="241" t="s">
        <v>79</v>
      </c>
      <c r="C17" s="77">
        <v>100</v>
      </c>
      <c r="D17" s="159">
        <v>814896</v>
      </c>
      <c r="E17" s="159">
        <v>780267</v>
      </c>
      <c r="F17" s="159">
        <v>159101</v>
      </c>
      <c r="G17" s="159">
        <v>25224</v>
      </c>
      <c r="H17" s="159">
        <v>59098</v>
      </c>
      <c r="I17" s="159">
        <v>939472</v>
      </c>
      <c r="J17" s="159">
        <v>340900</v>
      </c>
      <c r="K17" s="159">
        <v>593645</v>
      </c>
      <c r="L17" s="159">
        <v>4927</v>
      </c>
      <c r="M17" s="159">
        <v>0</v>
      </c>
      <c r="N17" s="159">
        <v>34525</v>
      </c>
      <c r="O17" s="159">
        <v>471</v>
      </c>
      <c r="P17" s="159">
        <v>7450</v>
      </c>
      <c r="Q17" s="159">
        <v>973997</v>
      </c>
      <c r="R17" s="159">
        <v>212717</v>
      </c>
      <c r="S17" s="159">
        <v>4796</v>
      </c>
      <c r="T17" s="159">
        <v>55</v>
      </c>
      <c r="U17" s="159">
        <v>251622</v>
      </c>
      <c r="V17" s="160">
        <v>212717</v>
      </c>
      <c r="W17" s="159">
        <v>246693</v>
      </c>
      <c r="X17" s="159">
        <v>186333</v>
      </c>
      <c r="Y17" s="159">
        <v>3223.5</v>
      </c>
    </row>
    <row r="18" spans="1:32" ht="49.5" customHeight="1">
      <c r="A18" s="240" t="s">
        <v>31</v>
      </c>
      <c r="B18" s="241" t="s">
        <v>80</v>
      </c>
      <c r="C18" s="77">
        <v>100</v>
      </c>
      <c r="D18" s="159">
        <v>1120146</v>
      </c>
      <c r="E18" s="159">
        <v>1097535</v>
      </c>
      <c r="F18" s="159">
        <v>64339</v>
      </c>
      <c r="G18" s="159">
        <v>10984</v>
      </c>
      <c r="H18" s="159">
        <v>29914</v>
      </c>
      <c r="I18" s="159">
        <v>1059213</v>
      </c>
      <c r="J18" s="159">
        <v>248190</v>
      </c>
      <c r="K18" s="159">
        <v>656589</v>
      </c>
      <c r="L18" s="159">
        <v>12469</v>
      </c>
      <c r="M18" s="159">
        <v>107819</v>
      </c>
      <c r="N18" s="159">
        <v>17453</v>
      </c>
      <c r="O18" s="159">
        <v>2121</v>
      </c>
      <c r="P18" s="159">
        <v>11269</v>
      </c>
      <c r="Q18" s="159">
        <v>1184485</v>
      </c>
      <c r="R18" s="159">
        <v>301651</v>
      </c>
      <c r="S18" s="159">
        <v>-58309</v>
      </c>
      <c r="T18" s="159">
        <v>70</v>
      </c>
      <c r="U18" s="159">
        <v>321850</v>
      </c>
      <c r="V18" s="159">
        <v>301651</v>
      </c>
      <c r="W18" s="159">
        <v>387509</v>
      </c>
      <c r="X18" s="159">
        <v>177553</v>
      </c>
      <c r="Y18" s="159">
        <v>0</v>
      </c>
      <c r="AF18" s="45"/>
    </row>
    <row r="19" spans="1:25" ht="30" customHeight="1" thickBot="1">
      <c r="A19" s="242" t="s">
        <v>32</v>
      </c>
      <c r="B19" s="241" t="s">
        <v>81</v>
      </c>
      <c r="C19" s="77">
        <v>100</v>
      </c>
      <c r="D19" s="159">
        <v>36070</v>
      </c>
      <c r="E19" s="159">
        <v>19782</v>
      </c>
      <c r="F19" s="159">
        <v>215955</v>
      </c>
      <c r="G19" s="159">
        <v>7174</v>
      </c>
      <c r="H19" s="159">
        <v>169094</v>
      </c>
      <c r="I19" s="159">
        <v>208807</v>
      </c>
      <c r="J19" s="159">
        <v>58780</v>
      </c>
      <c r="K19" s="159">
        <v>141617</v>
      </c>
      <c r="L19" s="159">
        <v>8410</v>
      </c>
      <c r="M19" s="159">
        <v>0</v>
      </c>
      <c r="N19" s="159">
        <v>43218</v>
      </c>
      <c r="O19" s="159">
        <v>2119</v>
      </c>
      <c r="P19" s="159">
        <v>9113</v>
      </c>
      <c r="Q19" s="159">
        <v>252025</v>
      </c>
      <c r="R19" s="159">
        <v>348397</v>
      </c>
      <c r="S19" s="159">
        <v>12083</v>
      </c>
      <c r="T19" s="159">
        <v>71</v>
      </c>
      <c r="U19" s="159">
        <v>351835</v>
      </c>
      <c r="V19" s="159">
        <v>348397</v>
      </c>
      <c r="W19" s="159">
        <v>339571</v>
      </c>
      <c r="X19" s="159">
        <v>222311</v>
      </c>
      <c r="Y19" s="159">
        <v>5165</v>
      </c>
    </row>
    <row r="20" spans="1:25" ht="39" customHeight="1">
      <c r="A20" s="240" t="s">
        <v>33</v>
      </c>
      <c r="B20" s="241" t="s">
        <v>82</v>
      </c>
      <c r="C20" s="77">
        <v>100</v>
      </c>
      <c r="D20" s="159">
        <v>131757</v>
      </c>
      <c r="E20" s="159">
        <v>131757</v>
      </c>
      <c r="F20" s="159">
        <v>415</v>
      </c>
      <c r="G20" s="159">
        <v>0</v>
      </c>
      <c r="H20" s="159">
        <v>0</v>
      </c>
      <c r="I20" s="159">
        <v>7471</v>
      </c>
      <c r="J20" s="159">
        <v>7372</v>
      </c>
      <c r="K20" s="159">
        <v>99</v>
      </c>
      <c r="L20" s="159">
        <v>0</v>
      </c>
      <c r="M20" s="159">
        <v>124701</v>
      </c>
      <c r="N20" s="159">
        <v>0</v>
      </c>
      <c r="O20" s="159">
        <v>0</v>
      </c>
      <c r="P20" s="159">
        <v>0</v>
      </c>
      <c r="Q20" s="159">
        <v>132172</v>
      </c>
      <c r="R20" s="159">
        <v>35161</v>
      </c>
      <c r="S20" s="159">
        <v>0</v>
      </c>
      <c r="T20" s="159">
        <v>19</v>
      </c>
      <c r="U20" s="159">
        <v>35161</v>
      </c>
      <c r="V20" s="159">
        <v>35161</v>
      </c>
      <c r="W20" s="159">
        <v>35161</v>
      </c>
      <c r="X20" s="159">
        <v>26371</v>
      </c>
      <c r="Y20" s="159">
        <v>160</v>
      </c>
    </row>
    <row r="21" spans="1:25" ht="39.75" customHeight="1">
      <c r="A21" s="242" t="s">
        <v>34</v>
      </c>
      <c r="B21" s="46" t="s">
        <v>83</v>
      </c>
      <c r="C21" s="77">
        <v>100</v>
      </c>
      <c r="D21" s="159">
        <v>979197</v>
      </c>
      <c r="E21" s="159">
        <v>979098</v>
      </c>
      <c r="F21" s="159">
        <v>69995</v>
      </c>
      <c r="G21" s="159">
        <v>4336</v>
      </c>
      <c r="H21" s="159">
        <v>42122</v>
      </c>
      <c r="I21" s="159">
        <v>835009</v>
      </c>
      <c r="J21" s="159">
        <v>10970</v>
      </c>
      <c r="K21" s="159">
        <v>905963</v>
      </c>
      <c r="L21" s="159">
        <v>925</v>
      </c>
      <c r="M21" s="159">
        <v>207617</v>
      </c>
      <c r="N21" s="159">
        <v>6566</v>
      </c>
      <c r="O21" s="159">
        <v>402</v>
      </c>
      <c r="P21" s="159">
        <v>1034</v>
      </c>
      <c r="Q21" s="159">
        <v>1049192</v>
      </c>
      <c r="R21" s="159">
        <v>99271</v>
      </c>
      <c r="S21" s="159">
        <v>6681</v>
      </c>
      <c r="T21" s="159">
        <v>24</v>
      </c>
      <c r="U21" s="159">
        <v>108677</v>
      </c>
      <c r="V21" s="160">
        <v>99271</v>
      </c>
      <c r="W21" s="159">
        <v>100126</v>
      </c>
      <c r="X21" s="159">
        <v>71581</v>
      </c>
      <c r="Y21" s="159">
        <v>4134</v>
      </c>
    </row>
    <row r="22" spans="1:25" ht="67.5" customHeight="1" thickBot="1">
      <c r="A22" s="148" t="s">
        <v>35</v>
      </c>
      <c r="B22" s="44" t="s">
        <v>209</v>
      </c>
      <c r="C22" s="56">
        <v>50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</row>
    <row r="23" spans="1:25" s="4" customFormat="1" ht="29.25" customHeight="1" thickBot="1">
      <c r="A23" s="187"/>
      <c r="B23" s="245" t="s">
        <v>66</v>
      </c>
      <c r="C23" s="246"/>
      <c r="D23" s="247">
        <f aca="true" t="shared" si="0" ref="D23:Y23">SUM(D10:D21)</f>
        <v>291673670</v>
      </c>
      <c r="E23" s="247">
        <f t="shared" si="0"/>
        <v>221349677</v>
      </c>
      <c r="F23" s="247">
        <f t="shared" si="0"/>
        <v>133940056</v>
      </c>
      <c r="G23" s="247">
        <f t="shared" si="0"/>
        <v>13847203</v>
      </c>
      <c r="H23" s="247">
        <f t="shared" si="0"/>
        <v>45483446</v>
      </c>
      <c r="I23" s="247">
        <f t="shared" si="0"/>
        <v>55419743</v>
      </c>
      <c r="J23" s="247">
        <f t="shared" si="0"/>
        <v>67316310</v>
      </c>
      <c r="K23" s="247">
        <f t="shared" si="0"/>
        <v>-27733504</v>
      </c>
      <c r="L23" s="247">
        <f t="shared" si="0"/>
        <v>960577</v>
      </c>
      <c r="M23" s="247">
        <f t="shared" si="0"/>
        <v>209428488</v>
      </c>
      <c r="N23" s="247">
        <f t="shared" si="0"/>
        <v>160765495</v>
      </c>
      <c r="O23" s="247">
        <f t="shared" si="0"/>
        <v>43563889</v>
      </c>
      <c r="P23" s="247">
        <f t="shared" si="0"/>
        <v>80429859</v>
      </c>
      <c r="Q23" s="247">
        <f t="shared" si="0"/>
        <v>425613726</v>
      </c>
      <c r="R23" s="247">
        <f t="shared" si="0"/>
        <v>104898536</v>
      </c>
      <c r="S23" s="247">
        <f t="shared" si="0"/>
        <v>-5566662</v>
      </c>
      <c r="T23" s="247">
        <f t="shared" si="0"/>
        <v>3346</v>
      </c>
      <c r="U23" s="247">
        <f t="shared" si="0"/>
        <v>120747906</v>
      </c>
      <c r="V23" s="248">
        <f t="shared" si="0"/>
        <v>104898536</v>
      </c>
      <c r="W23" s="248">
        <f t="shared" si="0"/>
        <v>125323429</v>
      </c>
      <c r="X23" s="248">
        <f t="shared" si="0"/>
        <v>99966806</v>
      </c>
      <c r="Y23" s="248">
        <f t="shared" si="0"/>
        <v>936049.5</v>
      </c>
    </row>
  </sheetData>
  <sheetProtection/>
  <mergeCells count="31">
    <mergeCell ref="V5:V8"/>
    <mergeCell ref="W5:W8"/>
    <mergeCell ref="X5:X8"/>
    <mergeCell ref="Y5:Y8"/>
    <mergeCell ref="G6:G8"/>
    <mergeCell ref="H6:H8"/>
    <mergeCell ref="J6:J8"/>
    <mergeCell ref="K6:K8"/>
    <mergeCell ref="L6:L8"/>
    <mergeCell ref="R5:R8"/>
    <mergeCell ref="S5:S8"/>
    <mergeCell ref="T5:T8"/>
    <mergeCell ref="O6:O8"/>
    <mergeCell ref="P6:P8"/>
    <mergeCell ref="U5:U8"/>
    <mergeCell ref="I5:I8"/>
    <mergeCell ref="J5:L5"/>
    <mergeCell ref="M5:M8"/>
    <mergeCell ref="N5:N8"/>
    <mergeCell ref="O5:P5"/>
    <mergeCell ref="Q5:Q8"/>
    <mergeCell ref="A1:S1"/>
    <mergeCell ref="A2:S2"/>
    <mergeCell ref="A3:S3"/>
    <mergeCell ref="A5:A8"/>
    <mergeCell ref="B5:B8"/>
    <mergeCell ref="C5:C8"/>
    <mergeCell ref="D5:D8"/>
    <mergeCell ref="E5:E8"/>
    <mergeCell ref="F5:F8"/>
    <mergeCell ref="G5:H5"/>
  </mergeCells>
  <printOptions/>
  <pageMargins left="0.2" right="0.2" top="0.37" bottom="0.46" header="0.29" footer="0.5"/>
  <pageSetup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E23"/>
  <sheetViews>
    <sheetView zoomScalePageLayoutView="0" workbookViewId="0" topLeftCell="A7">
      <selection activeCell="M16" sqref="M16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4" width="9.57421875" style="2" customWidth="1"/>
    <col min="5" max="5" width="12.140625" style="2" customWidth="1"/>
    <col min="6" max="17" width="9.57421875" style="2" customWidth="1"/>
    <col min="18" max="18" width="10.140625" style="2" customWidth="1"/>
    <col min="19" max="19" width="9.57421875" style="2" customWidth="1"/>
    <col min="20" max="20" width="10.8515625" style="2" bestFit="1" customWidth="1"/>
    <col min="21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210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30.75" customHeight="1" thickBot="1">
      <c r="A5" s="26" t="s">
        <v>208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 t="s">
        <v>71</v>
      </c>
      <c r="S5" s="27"/>
    </row>
    <row r="6" spans="1:19" ht="0.75" customHeight="1">
      <c r="A6" s="384" t="s">
        <v>2</v>
      </c>
      <c r="B6" s="387" t="s">
        <v>3</v>
      </c>
      <c r="C6" s="369" t="s">
        <v>45</v>
      </c>
      <c r="D6" s="369" t="s">
        <v>46</v>
      </c>
      <c r="E6" s="369" t="s">
        <v>47</v>
      </c>
      <c r="F6" s="381" t="s">
        <v>48</v>
      </c>
      <c r="G6" s="414"/>
      <c r="H6" s="379"/>
      <c r="I6" s="379"/>
      <c r="J6" s="379"/>
      <c r="K6" s="369" t="s">
        <v>49</v>
      </c>
      <c r="L6" s="379"/>
      <c r="M6" s="379"/>
      <c r="N6" s="379"/>
      <c r="O6" s="369" t="s">
        <v>50</v>
      </c>
      <c r="P6" s="369" t="s">
        <v>51</v>
      </c>
      <c r="Q6" s="375" t="s">
        <v>52</v>
      </c>
      <c r="R6" s="380"/>
      <c r="S6" s="380"/>
    </row>
    <row r="7" spans="1:19" ht="239.25" customHeight="1">
      <c r="A7" s="385"/>
      <c r="B7" s="388"/>
      <c r="C7" s="341"/>
      <c r="D7" s="341"/>
      <c r="E7" s="341"/>
      <c r="F7" s="382"/>
      <c r="G7" s="412" t="s">
        <v>53</v>
      </c>
      <c r="H7" s="341" t="s">
        <v>54</v>
      </c>
      <c r="I7" s="341" t="s">
        <v>55</v>
      </c>
      <c r="J7" s="341" t="s">
        <v>56</v>
      </c>
      <c r="K7" s="341"/>
      <c r="L7" s="341" t="s">
        <v>57</v>
      </c>
      <c r="M7" s="341" t="s">
        <v>58</v>
      </c>
      <c r="N7" s="341" t="s">
        <v>59</v>
      </c>
      <c r="O7" s="341"/>
      <c r="P7" s="341"/>
      <c r="Q7" s="340"/>
      <c r="R7" s="340" t="s">
        <v>60</v>
      </c>
      <c r="S7" s="340" t="s">
        <v>61</v>
      </c>
    </row>
    <row r="8" spans="1:19" ht="148.5" customHeight="1" thickBot="1">
      <c r="A8" s="453"/>
      <c r="B8" s="454"/>
      <c r="C8" s="370"/>
      <c r="D8" s="370"/>
      <c r="E8" s="370"/>
      <c r="F8" s="383"/>
      <c r="G8" s="413"/>
      <c r="H8" s="370"/>
      <c r="I8" s="370"/>
      <c r="J8" s="370"/>
      <c r="K8" s="370"/>
      <c r="L8" s="370"/>
      <c r="M8" s="370"/>
      <c r="N8" s="370"/>
      <c r="O8" s="370"/>
      <c r="P8" s="370"/>
      <c r="Q8" s="374"/>
      <c r="R8" s="374"/>
      <c r="S8" s="374"/>
    </row>
    <row r="9" spans="1:19" s="34" customFormat="1" ht="15.75" customHeight="1" thickBot="1">
      <c r="A9" s="84">
        <v>1</v>
      </c>
      <c r="B9" s="84">
        <v>2</v>
      </c>
      <c r="C9" s="142">
        <v>3</v>
      </c>
      <c r="D9" s="143">
        <v>4</v>
      </c>
      <c r="E9" s="144">
        <v>5</v>
      </c>
      <c r="F9" s="143">
        <v>6</v>
      </c>
      <c r="G9" s="144">
        <v>7</v>
      </c>
      <c r="H9" s="144">
        <v>8</v>
      </c>
      <c r="I9" s="144">
        <v>9</v>
      </c>
      <c r="J9" s="144">
        <v>10</v>
      </c>
      <c r="K9" s="143">
        <v>11</v>
      </c>
      <c r="L9" s="144">
        <v>12</v>
      </c>
      <c r="M9" s="144">
        <v>13</v>
      </c>
      <c r="N9" s="144">
        <v>14</v>
      </c>
      <c r="O9" s="143">
        <v>15</v>
      </c>
      <c r="P9" s="145">
        <v>16</v>
      </c>
      <c r="Q9" s="143">
        <v>17</v>
      </c>
      <c r="R9" s="144">
        <v>18</v>
      </c>
      <c r="S9" s="144">
        <v>19</v>
      </c>
    </row>
    <row r="10" spans="1:19" ht="27.75" customHeight="1">
      <c r="A10" s="240" t="s">
        <v>23</v>
      </c>
      <c r="B10" s="249" t="s">
        <v>72</v>
      </c>
      <c r="C10" s="177">
        <v>0.41352118513551134</v>
      </c>
      <c r="D10" s="177">
        <v>2.7878922804976387</v>
      </c>
      <c r="E10" s="25">
        <v>23397862</v>
      </c>
      <c r="F10" s="178">
        <v>0.6413060838127146</v>
      </c>
      <c r="G10" s="178">
        <v>192.93992060179303</v>
      </c>
      <c r="H10" s="178">
        <v>65.86330746776753</v>
      </c>
      <c r="I10" s="177">
        <v>0.42562544524957646</v>
      </c>
      <c r="J10" s="177">
        <v>0.8775537606993228</v>
      </c>
      <c r="K10" s="177">
        <v>0.7410242005489235</v>
      </c>
      <c r="L10" s="177">
        <v>0.6462254350920212</v>
      </c>
      <c r="M10" s="177">
        <v>0.24586216900911262</v>
      </c>
      <c r="N10" s="177">
        <v>0.7969224526193214</v>
      </c>
      <c r="O10" s="178">
        <v>-3.5915684675035955</v>
      </c>
      <c r="P10" s="178">
        <v>-11.641488250952094</v>
      </c>
      <c r="Q10" s="178">
        <v>-7.622558460897882</v>
      </c>
      <c r="R10" s="250">
        <v>-14.608056546391557</v>
      </c>
      <c r="S10" s="177">
        <v>1.3494835921137753</v>
      </c>
    </row>
    <row r="11" spans="1:19" ht="34.5" customHeight="1" thickBot="1">
      <c r="A11" s="242" t="s">
        <v>24</v>
      </c>
      <c r="B11" s="241" t="s">
        <v>73</v>
      </c>
      <c r="C11" s="177">
        <v>0.04968721032326292</v>
      </c>
      <c r="D11" s="177">
        <v>0.7144681902303053</v>
      </c>
      <c r="E11" s="25">
        <v>-8398089</v>
      </c>
      <c r="F11" s="178">
        <v>-0.3996424384935248</v>
      </c>
      <c r="G11" s="178">
        <v>647.0693380848307</v>
      </c>
      <c r="H11" s="178">
        <v>86.61436162587563</v>
      </c>
      <c r="I11" s="177">
        <v>0.08123227429850702</v>
      </c>
      <c r="J11" s="177">
        <v>0.8126489246524807</v>
      </c>
      <c r="K11" s="177">
        <v>0.08841437506578166</v>
      </c>
      <c r="L11" s="177">
        <v>0.09378614905618522</v>
      </c>
      <c r="M11" s="177">
        <v>0.42445874277916856</v>
      </c>
      <c r="N11" s="177">
        <v>3.0458672681270462</v>
      </c>
      <c r="O11" s="178">
        <v>0.07423332598611346</v>
      </c>
      <c r="P11" s="178">
        <v>0.5326898354004279</v>
      </c>
      <c r="Q11" s="178">
        <v>0.9817378273746745</v>
      </c>
      <c r="R11" s="250">
        <v>0.17488937911860739</v>
      </c>
      <c r="S11" s="177">
        <v>11.310377970278978</v>
      </c>
    </row>
    <row r="12" spans="1:19" ht="33.75" customHeight="1">
      <c r="A12" s="240" t="s">
        <v>25</v>
      </c>
      <c r="B12" s="188" t="s">
        <v>74</v>
      </c>
      <c r="C12" s="177">
        <v>4.9957992287599735</v>
      </c>
      <c r="D12" s="177">
        <v>7.074242446509081</v>
      </c>
      <c r="E12" s="25">
        <v>42572622</v>
      </c>
      <c r="F12" s="178">
        <v>0.8586421079626033</v>
      </c>
      <c r="G12" s="178">
        <v>16.786570994911695</v>
      </c>
      <c r="H12" s="178">
        <v>14.373716816844526</v>
      </c>
      <c r="I12" s="177">
        <v>0.8789604910623194</v>
      </c>
      <c r="J12" s="177">
        <v>0.8789604910623194</v>
      </c>
      <c r="K12" s="177">
        <v>7.261765177144506</v>
      </c>
      <c r="L12" s="177">
        <v>6.115053623654723</v>
      </c>
      <c r="M12" s="177">
        <v>0.0006532063369741484</v>
      </c>
      <c r="N12" s="177">
        <v>0.0007545423359569775</v>
      </c>
      <c r="O12" s="178">
        <v>-3.607859855902138</v>
      </c>
      <c r="P12" s="178">
        <v>-4.167569800513957</v>
      </c>
      <c r="Q12" s="178">
        <v>-4.459504851772337</v>
      </c>
      <c r="R12" s="250">
        <v>-5523.308106003456</v>
      </c>
      <c r="S12" s="177">
        <v>0.13770756497984463</v>
      </c>
    </row>
    <row r="13" spans="1:19" ht="31.5" customHeight="1" thickBot="1">
      <c r="A13" s="242" t="s">
        <v>26</v>
      </c>
      <c r="B13" s="241" t="s">
        <v>75</v>
      </c>
      <c r="C13" s="177">
        <v>0.236272885362035</v>
      </c>
      <c r="D13" s="177">
        <v>0.8866559603901468</v>
      </c>
      <c r="E13" s="25">
        <v>-1547139</v>
      </c>
      <c r="F13" s="178">
        <v>-0.12783316717340898</v>
      </c>
      <c r="G13" s="178">
        <v>529.0977259969142</v>
      </c>
      <c r="H13" s="178">
        <v>84.10421849140644</v>
      </c>
      <c r="I13" s="177">
        <v>0.26334360703301635</v>
      </c>
      <c r="J13" s="177">
        <v>0.8207221039646643</v>
      </c>
      <c r="K13" s="177">
        <v>0.35748499510384235</v>
      </c>
      <c r="L13" s="177">
        <v>0.3131158124487229</v>
      </c>
      <c r="M13" s="177">
        <v>0.0915146188267548</v>
      </c>
      <c r="N13" s="177">
        <v>0.5520034203180368</v>
      </c>
      <c r="O13" s="178">
        <v>0.9429397096938065</v>
      </c>
      <c r="P13" s="178">
        <v>5.687680849002292</v>
      </c>
      <c r="Q13" s="178">
        <v>3.3887568671371304</v>
      </c>
      <c r="R13" s="250">
        <v>10.30370580987584</v>
      </c>
      <c r="S13" s="177">
        <v>2.7973202055921806</v>
      </c>
    </row>
    <row r="14" spans="1:19" ht="31.5" customHeight="1">
      <c r="A14" s="240" t="s">
        <v>27</v>
      </c>
      <c r="B14" s="241" t="s">
        <v>76</v>
      </c>
      <c r="C14" s="177">
        <v>0.00010167890044399958</v>
      </c>
      <c r="D14" s="177">
        <v>0.14196731481967295</v>
      </c>
      <c r="E14" s="25">
        <v>-83255724</v>
      </c>
      <c r="F14" s="178">
        <v>-6.043874861408777</v>
      </c>
      <c r="G14" s="178">
        <v>8.612346965272359</v>
      </c>
      <c r="H14" s="178">
        <v>7.92943639089768</v>
      </c>
      <c r="I14" s="177">
        <v>-5.485841246984863</v>
      </c>
      <c r="J14" s="177">
        <v>-5.485335284818936</v>
      </c>
      <c r="K14" s="177">
        <v>-0.8458179961674394</v>
      </c>
      <c r="L14" s="177">
        <v>-69.18324300176168</v>
      </c>
      <c r="M14" s="177">
        <v>0</v>
      </c>
      <c r="N14" s="177">
        <v>0</v>
      </c>
      <c r="O14" s="178">
        <v>-1.4872100042821148</v>
      </c>
      <c r="P14" s="178">
        <v>-4.393604456708056</v>
      </c>
      <c r="Q14" s="178">
        <v>0.7375057086691017</v>
      </c>
      <c r="R14" s="250">
        <v>0</v>
      </c>
      <c r="S14" s="177">
        <v>-1.1822874478093257</v>
      </c>
    </row>
    <row r="15" spans="1:19" ht="27.75" thickBot="1">
      <c r="A15" s="242" t="s">
        <v>28</v>
      </c>
      <c r="B15" s="243" t="s">
        <v>77</v>
      </c>
      <c r="C15" s="177">
        <v>0.025951008865957303</v>
      </c>
      <c r="D15" s="177">
        <v>0.7493471272506353</v>
      </c>
      <c r="E15" s="25">
        <v>-114697</v>
      </c>
      <c r="F15" s="178">
        <v>-0.33449500723251363</v>
      </c>
      <c r="G15" s="178">
        <v>2467.8972633101585</v>
      </c>
      <c r="H15" s="178">
        <v>96.10576320833432</v>
      </c>
      <c r="I15" s="177">
        <v>0.5609364312089071</v>
      </c>
      <c r="J15" s="177">
        <v>0.94803160444541</v>
      </c>
      <c r="K15" s="177">
        <v>1.277574526971974</v>
      </c>
      <c r="L15" s="177">
        <v>0.5836657578931359</v>
      </c>
      <c r="M15" s="177">
        <v>0.17519877664933678</v>
      </c>
      <c r="N15" s="177">
        <v>4.250520935828242</v>
      </c>
      <c r="O15" s="178">
        <v>0.013576421851181937</v>
      </c>
      <c r="P15" s="178">
        <v>0.32937938503752273</v>
      </c>
      <c r="Q15" s="178">
        <v>0.023890668203767965</v>
      </c>
      <c r="R15" s="250">
        <v>0.07749153339326888</v>
      </c>
      <c r="S15" s="177">
        <v>0.7827332017726876</v>
      </c>
    </row>
    <row r="16" spans="1:19" ht="36.75" customHeight="1">
      <c r="A16" s="240" t="s">
        <v>29</v>
      </c>
      <c r="B16" s="243" t="s">
        <v>78</v>
      </c>
      <c r="C16" s="177">
        <v>2.7918323298875385</v>
      </c>
      <c r="D16" s="177">
        <v>7.343462455980916</v>
      </c>
      <c r="E16" s="25">
        <v>111683</v>
      </c>
      <c r="F16" s="178">
        <v>0.8638244552900866</v>
      </c>
      <c r="G16" s="178">
        <v>166.7001833102584</v>
      </c>
      <c r="H16" s="178">
        <v>62.50471268567982</v>
      </c>
      <c r="I16" s="177">
        <v>0.9240779086696016</v>
      </c>
      <c r="J16" s="177">
        <v>0.9489405882591774</v>
      </c>
      <c r="K16" s="177">
        <v>12.17139692119638</v>
      </c>
      <c r="L16" s="177">
        <v>1.4784131771256235</v>
      </c>
      <c r="M16" s="177">
        <v>1.2046024906482315</v>
      </c>
      <c r="N16" s="177">
        <v>3.4037032382048986</v>
      </c>
      <c r="O16" s="178">
        <v>1.3688664666457175</v>
      </c>
      <c r="P16" s="178">
        <v>3.867844588869203</v>
      </c>
      <c r="Q16" s="178">
        <v>1.4970106862083574</v>
      </c>
      <c r="R16" s="250">
        <v>1.1363636363636365</v>
      </c>
      <c r="S16" s="177">
        <v>0.08215983805922136</v>
      </c>
    </row>
    <row r="17" spans="1:19" ht="30" customHeight="1" thickBot="1">
      <c r="A17" s="242" t="s">
        <v>30</v>
      </c>
      <c r="B17" s="241" t="s">
        <v>79</v>
      </c>
      <c r="C17" s="177">
        <v>1.7117451122375091</v>
      </c>
      <c r="D17" s="177">
        <v>4.608283852280956</v>
      </c>
      <c r="E17" s="25">
        <v>124576</v>
      </c>
      <c r="F17" s="178">
        <v>0.7829994783188038</v>
      </c>
      <c r="G17" s="178">
        <v>512.1878555131647</v>
      </c>
      <c r="H17" s="178">
        <v>83.66514475917278</v>
      </c>
      <c r="I17" s="177">
        <v>0.9645532789115366</v>
      </c>
      <c r="J17" s="177">
        <v>0.9645532789115366</v>
      </c>
      <c r="K17" s="177">
        <v>27.211354091238235</v>
      </c>
      <c r="L17" s="177">
        <v>1.152873495513538</v>
      </c>
      <c r="M17" s="177">
        <v>0.22257355876304194</v>
      </c>
      <c r="N17" s="177">
        <v>1.3818490091693654</v>
      </c>
      <c r="O17" s="178">
        <v>0.5018229797465878</v>
      </c>
      <c r="P17" s="178">
        <v>3.1155703812935855</v>
      </c>
      <c r="Q17" s="178">
        <v>0.5104995146209785</v>
      </c>
      <c r="R17" s="250">
        <v>2.254638792386128</v>
      </c>
      <c r="S17" s="177">
        <v>0.0367493656011036</v>
      </c>
    </row>
    <row r="18" spans="1:19" ht="48" customHeight="1">
      <c r="A18" s="240" t="s">
        <v>31</v>
      </c>
      <c r="B18" s="241" t="s">
        <v>80</v>
      </c>
      <c r="C18" s="177">
        <v>1.7139746748410016</v>
      </c>
      <c r="D18" s="177">
        <v>3.6864149429897437</v>
      </c>
      <c r="E18" s="25">
        <v>46886</v>
      </c>
      <c r="F18" s="178">
        <v>0.728733738478994</v>
      </c>
      <c r="G18" s="178">
        <v>1741.0062326116354</v>
      </c>
      <c r="H18" s="178">
        <v>94.56818786223549</v>
      </c>
      <c r="I18" s="177">
        <v>0.8942392685428688</v>
      </c>
      <c r="J18" s="177">
        <v>0.985265326281042</v>
      </c>
      <c r="K18" s="177">
        <v>8.45530525576346</v>
      </c>
      <c r="L18" s="177">
        <v>0.9456026268004349</v>
      </c>
      <c r="M18" s="177">
        <v>0.2544047336918799</v>
      </c>
      <c r="N18" s="177">
        <v>4.386534336714291</v>
      </c>
      <c r="O18" s="178">
        <v>-4.91763183839597</v>
      </c>
      <c r="P18" s="178">
        <v>-84.79150761624314</v>
      </c>
      <c r="Q18" s="178">
        <v>-5.504936212074436</v>
      </c>
      <c r="R18" s="250">
        <v>-19.329954152315093</v>
      </c>
      <c r="S18" s="177">
        <v>0.11826894118557835</v>
      </c>
    </row>
    <row r="19" spans="1:19" ht="24.75" customHeight="1" thickBot="1">
      <c r="A19" s="242" t="s">
        <v>32</v>
      </c>
      <c r="B19" s="241" t="s">
        <v>81</v>
      </c>
      <c r="C19" s="177">
        <v>3.912582720162895</v>
      </c>
      <c r="D19" s="177">
        <v>4.9968763015410245</v>
      </c>
      <c r="E19" s="25">
        <v>172737</v>
      </c>
      <c r="F19" s="178">
        <v>0.7998749739529069</v>
      </c>
      <c r="G19" s="178">
        <v>16.702553772776735</v>
      </c>
      <c r="H19" s="178">
        <v>14.31207221505803</v>
      </c>
      <c r="I19" s="177">
        <v>0.8285170122011705</v>
      </c>
      <c r="J19" s="177">
        <v>0.8285170122011705</v>
      </c>
      <c r="K19" s="177">
        <v>4.831482252765052</v>
      </c>
      <c r="L19" s="177">
        <v>5.788938175769338</v>
      </c>
      <c r="M19" s="177">
        <v>1.3417301304578058</v>
      </c>
      <c r="N19" s="177">
        <v>1.549002520929943</v>
      </c>
      <c r="O19" s="178">
        <v>4.653348096086265</v>
      </c>
      <c r="P19" s="178">
        <v>5.372203968575075</v>
      </c>
      <c r="Q19" s="178">
        <v>5.7866833966294235</v>
      </c>
      <c r="R19" s="250">
        <v>3.4681699325769166</v>
      </c>
      <c r="S19" s="177">
        <v>0.20697581977615692</v>
      </c>
    </row>
    <row r="20" spans="1:19" ht="36" customHeight="1">
      <c r="A20" s="251" t="s">
        <v>33</v>
      </c>
      <c r="B20" s="252" t="s">
        <v>82</v>
      </c>
      <c r="C20" s="253">
        <v>0</v>
      </c>
      <c r="D20" s="254">
        <v>419</v>
      </c>
      <c r="E20" s="77">
        <v>415</v>
      </c>
      <c r="F20" s="255">
        <v>1</v>
      </c>
      <c r="G20" s="255">
        <v>31748.674698795177</v>
      </c>
      <c r="H20" s="255">
        <v>99.68601519232514</v>
      </c>
      <c r="I20" s="253">
        <v>0.05652483128045274</v>
      </c>
      <c r="J20" s="253">
        <v>1</v>
      </c>
      <c r="K20" s="253">
        <v>0.059911307848373306</v>
      </c>
      <c r="L20" s="253">
        <v>0.05670286967675342</v>
      </c>
      <c r="M20" s="253">
        <v>0.25683898348417444</v>
      </c>
      <c r="N20" s="253">
        <v>66.90960989533778</v>
      </c>
      <c r="O20" s="255">
        <v>0</v>
      </c>
      <c r="P20" s="255">
        <v>0</v>
      </c>
      <c r="Q20" s="255">
        <v>0</v>
      </c>
      <c r="R20" s="254">
        <v>0</v>
      </c>
      <c r="S20" s="253">
        <v>16.691339847409985</v>
      </c>
    </row>
    <row r="21" spans="1:27" ht="34.5" customHeight="1">
      <c r="A21" s="206" t="s">
        <v>34</v>
      </c>
      <c r="B21" s="46" t="s">
        <v>83</v>
      </c>
      <c r="C21" s="177">
        <v>6.415169052695705</v>
      </c>
      <c r="D21" s="177">
        <v>10.660219311605239</v>
      </c>
      <c r="E21" s="25">
        <v>63429</v>
      </c>
      <c r="F21" s="178">
        <v>0.9061932995213944</v>
      </c>
      <c r="G21" s="178">
        <v>1398.9527823415958</v>
      </c>
      <c r="H21" s="178">
        <v>93.32867578098194</v>
      </c>
      <c r="I21" s="177">
        <v>0.7958590991925215</v>
      </c>
      <c r="J21" s="177">
        <v>0.993741850871909</v>
      </c>
      <c r="K21" s="177">
        <v>3.8985773847597613</v>
      </c>
      <c r="L21" s="177">
        <v>0.8527487318690723</v>
      </c>
      <c r="M21" s="177">
        <v>0.09462938152167126</v>
      </c>
      <c r="N21" s="177">
        <v>1.4577667479221124</v>
      </c>
      <c r="O21" s="178">
        <v>0.6368616191498884</v>
      </c>
      <c r="P21" s="178">
        <v>9.810860818232548</v>
      </c>
      <c r="Q21" s="178">
        <v>0.8001111365266721</v>
      </c>
      <c r="R21" s="250">
        <v>6.730062153096069</v>
      </c>
      <c r="S21" s="177">
        <v>0.2565038221144922</v>
      </c>
      <c r="T21" s="27"/>
      <c r="U21" s="27"/>
      <c r="V21" s="27"/>
      <c r="W21" s="27"/>
      <c r="X21" s="27"/>
      <c r="Y21" s="27"/>
      <c r="Z21" s="27"/>
      <c r="AA21" s="27"/>
    </row>
    <row r="22" spans="1:31" ht="40.5" customHeight="1">
      <c r="A22" s="69" t="s">
        <v>35</v>
      </c>
      <c r="B22" s="39" t="s">
        <v>209</v>
      </c>
      <c r="C22" s="177">
        <v>0</v>
      </c>
      <c r="D22" s="250">
        <v>419</v>
      </c>
      <c r="E22" s="25">
        <v>0</v>
      </c>
      <c r="F22" s="178" t="e">
        <v>#DIV/0!</v>
      </c>
      <c r="G22" s="178" t="e">
        <v>#DIV/0!</v>
      </c>
      <c r="H22" s="178" t="e">
        <v>#DIV/0!</v>
      </c>
      <c r="I22" s="177" t="e">
        <v>#DIV/0!</v>
      </c>
      <c r="J22" s="177" t="e">
        <v>#DIV/0!</v>
      </c>
      <c r="K22" s="177" t="e">
        <v>#DIV/0!</v>
      </c>
      <c r="L22" s="177" t="e">
        <v>#DIV/0!</v>
      </c>
      <c r="M22" s="177" t="e">
        <v>#DIV/0!</v>
      </c>
      <c r="N22" s="177" t="e">
        <v>#DIV/0!</v>
      </c>
      <c r="O22" s="178" t="e">
        <v>#DIV/0!</v>
      </c>
      <c r="P22" s="178" t="e">
        <v>#DIV/0!</v>
      </c>
      <c r="Q22" s="178" t="e">
        <v>#DIV/0!</v>
      </c>
      <c r="R22" s="250" t="e">
        <v>#DIV/0!</v>
      </c>
      <c r="S22" s="177" t="e">
        <v>#DIV/0!</v>
      </c>
      <c r="T22" s="256"/>
      <c r="U22" s="256"/>
      <c r="V22" s="256"/>
      <c r="W22" s="256"/>
      <c r="X22" s="256"/>
      <c r="Y22" s="256"/>
      <c r="Z22" s="27"/>
      <c r="AA22" s="27" t="e">
        <v>#DIV/0!</v>
      </c>
      <c r="AB22" s="2" t="e">
        <v>#DIV/0!</v>
      </c>
      <c r="AC22" s="2" t="e">
        <v>#DIV/0!</v>
      </c>
      <c r="AD22" s="2" t="e">
        <v>#DIV/0!</v>
      </c>
      <c r="AE22" s="2" t="e">
        <v>#DIV/0!</v>
      </c>
    </row>
    <row r="23" spans="20:27" ht="17.25">
      <c r="T23" s="27"/>
      <c r="U23" s="27"/>
      <c r="V23" s="27"/>
      <c r="W23" s="27"/>
      <c r="X23" s="27"/>
      <c r="Y23" s="27"/>
      <c r="Z23" s="27"/>
      <c r="AA23" s="27"/>
    </row>
  </sheetData>
  <sheetProtection/>
  <mergeCells count="25">
    <mergeCell ref="G7:G8"/>
    <mergeCell ref="E6:E8"/>
    <mergeCell ref="F6:F8"/>
    <mergeCell ref="G6:J6"/>
    <mergeCell ref="O6:O8"/>
    <mergeCell ref="A2:S2"/>
    <mergeCell ref="A3:S3"/>
    <mergeCell ref="A4:S4"/>
    <mergeCell ref="A6:A8"/>
    <mergeCell ref="B6:B8"/>
    <mergeCell ref="C6:C8"/>
    <mergeCell ref="D6:D8"/>
    <mergeCell ref="R6:S6"/>
    <mergeCell ref="I7:I8"/>
    <mergeCell ref="L6:N6"/>
    <mergeCell ref="S7:S8"/>
    <mergeCell ref="H7:H8"/>
    <mergeCell ref="K6:K8"/>
    <mergeCell ref="P6:P8"/>
    <mergeCell ref="Q6:Q8"/>
    <mergeCell ref="J7:J8"/>
    <mergeCell ref="L7:L8"/>
    <mergeCell ref="M7:M8"/>
    <mergeCell ref="N7:N8"/>
    <mergeCell ref="R7:R8"/>
  </mergeCells>
  <printOptions/>
  <pageMargins left="0.2" right="0.24" top="0.31" bottom="0.22" header="0.2" footer="0.2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L7">
      <selection activeCell="AI13" sqref="AI13"/>
    </sheetView>
  </sheetViews>
  <sheetFormatPr defaultColWidth="9.140625" defaultRowHeight="12.75"/>
  <cols>
    <col min="1" max="1" width="3.8515625" style="2" customWidth="1"/>
    <col min="2" max="2" width="16.57421875" style="2" customWidth="1"/>
    <col min="3" max="3" width="5.421875" style="2" customWidth="1"/>
    <col min="4" max="4" width="10.421875" style="2" customWidth="1"/>
    <col min="5" max="5" width="10.140625" style="2" customWidth="1"/>
    <col min="6" max="6" width="11.140625" style="2" customWidth="1"/>
    <col min="7" max="7" width="8.28125" style="2" customWidth="1"/>
    <col min="8" max="8" width="9.57421875" style="2" customWidth="1"/>
    <col min="9" max="9" width="10.00390625" style="2" customWidth="1"/>
    <col min="10" max="10" width="11.57421875" style="2" customWidth="1"/>
    <col min="11" max="11" width="10.28125" style="2" customWidth="1"/>
    <col min="12" max="12" width="9.7109375" style="2" customWidth="1"/>
    <col min="13" max="13" width="9.28125" style="2" customWidth="1"/>
    <col min="14" max="14" width="9.8515625" style="2" customWidth="1"/>
    <col min="15" max="15" width="8.140625" style="2" customWidth="1"/>
    <col min="16" max="16" width="8.421875" style="2" customWidth="1"/>
    <col min="17" max="17" width="10.8515625" style="2" customWidth="1"/>
    <col min="18" max="18" width="10.57421875" style="2" customWidth="1"/>
    <col min="19" max="19" width="9.28125" style="2" customWidth="1"/>
    <col min="20" max="20" width="5.8515625" style="2" customWidth="1"/>
    <col min="21" max="21" width="11.28125" style="2" customWidth="1"/>
    <col min="22" max="22" width="9.7109375" style="2" customWidth="1"/>
    <col min="23" max="23" width="9.28125" style="2" customWidth="1"/>
    <col min="24" max="24" width="8.57421875" style="2" customWidth="1"/>
    <col min="25" max="25" width="8.28125" style="45" customWidth="1"/>
    <col min="26" max="28" width="12.00390625" style="2" customWidth="1"/>
    <col min="29" max="29" width="9.140625" style="2" customWidth="1"/>
    <col min="30" max="30" width="11.28125" style="2" bestFit="1" customWidth="1"/>
    <col min="31" max="16384" width="9.140625" style="2" customWidth="1"/>
  </cols>
  <sheetData>
    <row r="1" spans="1:25" ht="0.75" customHeight="1">
      <c r="A1" s="4"/>
      <c r="B1" s="4"/>
      <c r="C1" s="4"/>
      <c r="D1" s="4"/>
      <c r="E1" s="4"/>
      <c r="F1" s="4"/>
      <c r="G1" s="4"/>
      <c r="H1" s="4"/>
      <c r="I1" s="4" t="s">
        <v>157</v>
      </c>
      <c r="J1" s="4"/>
      <c r="K1" s="4"/>
      <c r="L1" s="4"/>
      <c r="M1" s="4"/>
      <c r="N1" s="4"/>
      <c r="O1" s="4"/>
      <c r="P1" s="4"/>
      <c r="Q1" s="458"/>
      <c r="R1" s="458"/>
      <c r="S1" s="458"/>
      <c r="T1" s="458"/>
      <c r="U1" s="458"/>
      <c r="V1" s="458"/>
      <c r="W1" s="120"/>
      <c r="X1" s="120"/>
      <c r="Y1" s="257"/>
    </row>
    <row r="2" spans="1:25" ht="25.5" customHeight="1">
      <c r="A2" s="459" t="s">
        <v>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121"/>
      <c r="X2" s="121"/>
      <c r="Y2" s="258"/>
    </row>
    <row r="3" spans="1:25" ht="46.5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81"/>
      <c r="X3" s="81"/>
      <c r="Y3" s="259"/>
    </row>
    <row r="4" spans="1:25" s="3" customFormat="1" ht="15.75" customHeight="1">
      <c r="A4" s="460" t="s">
        <v>93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</row>
    <row r="5" spans="1:25" ht="14.25" customHeight="1">
      <c r="A5" s="4"/>
      <c r="B5" s="4" t="s">
        <v>206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6" t="s">
        <v>84</v>
      </c>
      <c r="Y5" s="260"/>
    </row>
    <row r="6" spans="1:25" ht="27.75" customHeight="1">
      <c r="A6" s="455" t="s">
        <v>2</v>
      </c>
      <c r="B6" s="456" t="s">
        <v>3</v>
      </c>
      <c r="C6" s="457" t="s">
        <v>4</v>
      </c>
      <c r="D6" s="457" t="s">
        <v>5</v>
      </c>
      <c r="E6" s="457" t="s">
        <v>6</v>
      </c>
      <c r="F6" s="457" t="s">
        <v>7</v>
      </c>
      <c r="G6" s="456" t="s">
        <v>8</v>
      </c>
      <c r="H6" s="456"/>
      <c r="I6" s="457" t="s">
        <v>9</v>
      </c>
      <c r="J6" s="456" t="s">
        <v>8</v>
      </c>
      <c r="K6" s="456"/>
      <c r="L6" s="456"/>
      <c r="M6" s="457" t="s">
        <v>10</v>
      </c>
      <c r="N6" s="461" t="s">
        <v>11</v>
      </c>
      <c r="O6" s="462" t="s">
        <v>8</v>
      </c>
      <c r="P6" s="462"/>
      <c r="Q6" s="457" t="s">
        <v>12</v>
      </c>
      <c r="R6" s="461" t="s">
        <v>13</v>
      </c>
      <c r="S6" s="461" t="s">
        <v>14</v>
      </c>
      <c r="T6" s="461" t="s">
        <v>15</v>
      </c>
      <c r="U6" s="461" t="s">
        <v>137</v>
      </c>
      <c r="V6" s="461" t="s">
        <v>138</v>
      </c>
      <c r="W6" s="461" t="s">
        <v>139</v>
      </c>
      <c r="X6" s="461" t="s">
        <v>140</v>
      </c>
      <c r="Y6" s="463" t="s">
        <v>144</v>
      </c>
    </row>
    <row r="7" spans="1:25" ht="282.75" customHeight="1">
      <c r="A7" s="455"/>
      <c r="B7" s="456"/>
      <c r="C7" s="457"/>
      <c r="D7" s="457"/>
      <c r="E7" s="457"/>
      <c r="F7" s="457"/>
      <c r="G7" s="457" t="s">
        <v>16</v>
      </c>
      <c r="H7" s="457" t="s">
        <v>17</v>
      </c>
      <c r="I7" s="457"/>
      <c r="J7" s="457" t="s">
        <v>18</v>
      </c>
      <c r="K7" s="457" t="s">
        <v>19</v>
      </c>
      <c r="L7" s="457" t="s">
        <v>20</v>
      </c>
      <c r="M7" s="457"/>
      <c r="N7" s="461"/>
      <c r="O7" s="461" t="s">
        <v>21</v>
      </c>
      <c r="P7" s="461" t="s">
        <v>22</v>
      </c>
      <c r="Q7" s="457"/>
      <c r="R7" s="461"/>
      <c r="S7" s="461"/>
      <c r="T7" s="461"/>
      <c r="U7" s="461"/>
      <c r="V7" s="461"/>
      <c r="W7" s="461"/>
      <c r="X7" s="461"/>
      <c r="Y7" s="463"/>
    </row>
    <row r="8" spans="1:25" ht="120" customHeight="1">
      <c r="A8" s="455"/>
      <c r="B8" s="456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61"/>
      <c r="O8" s="461"/>
      <c r="P8" s="461"/>
      <c r="Q8" s="457"/>
      <c r="R8" s="461"/>
      <c r="S8" s="461"/>
      <c r="T8" s="461"/>
      <c r="U8" s="461"/>
      <c r="V8" s="461"/>
      <c r="W8" s="461"/>
      <c r="X8" s="461"/>
      <c r="Y8" s="463"/>
    </row>
    <row r="9" spans="1:25" s="34" customFormat="1" ht="15.75" customHeight="1">
      <c r="A9" s="261">
        <v>1</v>
      </c>
      <c r="B9" s="261">
        <v>2</v>
      </c>
      <c r="C9" s="261">
        <v>3</v>
      </c>
      <c r="D9" s="261">
        <v>4</v>
      </c>
      <c r="E9" s="261">
        <v>5</v>
      </c>
      <c r="F9" s="261">
        <v>6</v>
      </c>
      <c r="G9" s="261">
        <v>7</v>
      </c>
      <c r="H9" s="261">
        <v>8</v>
      </c>
      <c r="I9" s="261">
        <v>9</v>
      </c>
      <c r="J9" s="261">
        <v>10</v>
      </c>
      <c r="K9" s="261">
        <v>11</v>
      </c>
      <c r="L9" s="261">
        <v>12</v>
      </c>
      <c r="M9" s="261">
        <v>13</v>
      </c>
      <c r="N9" s="261">
        <v>14</v>
      </c>
      <c r="O9" s="261">
        <v>15</v>
      </c>
      <c r="P9" s="261">
        <v>16</v>
      </c>
      <c r="Q9" s="261">
        <v>17</v>
      </c>
      <c r="R9" s="261">
        <v>18</v>
      </c>
      <c r="S9" s="261">
        <v>19</v>
      </c>
      <c r="T9" s="261">
        <v>20</v>
      </c>
      <c r="U9" s="261">
        <v>21</v>
      </c>
      <c r="V9" s="261">
        <v>22</v>
      </c>
      <c r="W9" s="261">
        <v>23</v>
      </c>
      <c r="X9" s="261">
        <v>24</v>
      </c>
      <c r="Y9" s="262">
        <v>25</v>
      </c>
    </row>
    <row r="10" spans="1:26" ht="42" customHeight="1">
      <c r="A10" s="69" t="s">
        <v>23</v>
      </c>
      <c r="B10" s="39" t="s">
        <v>158</v>
      </c>
      <c r="C10" s="1">
        <v>80</v>
      </c>
      <c r="D10" s="263">
        <v>146914</v>
      </c>
      <c r="E10" s="263">
        <v>117495</v>
      </c>
      <c r="F10" s="263">
        <v>23723</v>
      </c>
      <c r="G10" s="263">
        <v>106</v>
      </c>
      <c r="H10" s="263">
        <v>52</v>
      </c>
      <c r="I10" s="263">
        <v>96205</v>
      </c>
      <c r="J10" s="263">
        <v>2465</v>
      </c>
      <c r="K10" s="263">
        <v>-24362</v>
      </c>
      <c r="L10" s="263">
        <v>620</v>
      </c>
      <c r="M10" s="263">
        <v>29371</v>
      </c>
      <c r="N10" s="263">
        <v>45061</v>
      </c>
      <c r="O10" s="263">
        <v>0</v>
      </c>
      <c r="P10" s="263">
        <v>1064</v>
      </c>
      <c r="Q10" s="263">
        <v>170637</v>
      </c>
      <c r="R10" s="263">
        <v>0</v>
      </c>
      <c r="S10" s="263">
        <v>-922</v>
      </c>
      <c r="T10" s="264">
        <v>2</v>
      </c>
      <c r="U10" s="265">
        <v>0</v>
      </c>
      <c r="V10" s="265">
        <v>0</v>
      </c>
      <c r="W10" s="265">
        <v>922</v>
      </c>
      <c r="X10" s="265">
        <v>922</v>
      </c>
      <c r="Y10" s="266">
        <v>0</v>
      </c>
      <c r="Z10" s="205"/>
    </row>
    <row r="11" spans="1:26" ht="48" customHeight="1">
      <c r="A11" s="69" t="s">
        <v>24</v>
      </c>
      <c r="B11" s="39" t="s">
        <v>159</v>
      </c>
      <c r="C11" s="1">
        <v>100</v>
      </c>
      <c r="D11" s="267">
        <v>377216</v>
      </c>
      <c r="E11" s="267">
        <v>337996</v>
      </c>
      <c r="F11" s="267">
        <v>32886</v>
      </c>
      <c r="G11" s="267">
        <v>16327</v>
      </c>
      <c r="H11" s="267">
        <v>1069</v>
      </c>
      <c r="I11" s="267">
        <v>178283</v>
      </c>
      <c r="J11" s="267">
        <v>71030</v>
      </c>
      <c r="K11" s="267">
        <v>116783</v>
      </c>
      <c r="L11" s="267">
        <v>16489</v>
      </c>
      <c r="M11" s="267">
        <v>107246</v>
      </c>
      <c r="N11" s="267">
        <v>124573</v>
      </c>
      <c r="O11" s="267">
        <v>33910</v>
      </c>
      <c r="P11" s="267">
        <v>21568</v>
      </c>
      <c r="Q11" s="267">
        <v>410102</v>
      </c>
      <c r="R11" s="263">
        <v>221333</v>
      </c>
      <c r="S11" s="267">
        <v>-16900</v>
      </c>
      <c r="T11" s="264">
        <v>112</v>
      </c>
      <c r="U11" s="266">
        <v>275326</v>
      </c>
      <c r="V11" s="266">
        <v>221333</v>
      </c>
      <c r="W11" s="266">
        <v>269155</v>
      </c>
      <c r="X11" s="265">
        <v>264311</v>
      </c>
      <c r="Y11" s="265">
        <v>0</v>
      </c>
      <c r="Z11" s="205"/>
    </row>
    <row r="12" spans="1:26" ht="74.25" customHeight="1">
      <c r="A12" s="69" t="s">
        <v>25</v>
      </c>
      <c r="B12" s="39" t="s">
        <v>160</v>
      </c>
      <c r="C12" s="1">
        <v>100</v>
      </c>
      <c r="D12" s="263">
        <v>685202</v>
      </c>
      <c r="E12" s="263">
        <v>595621</v>
      </c>
      <c r="F12" s="263">
        <v>110784</v>
      </c>
      <c r="G12" s="263">
        <v>50756</v>
      </c>
      <c r="H12" s="263">
        <v>14297</v>
      </c>
      <c r="I12" s="263">
        <v>309922</v>
      </c>
      <c r="J12" s="263">
        <v>251541</v>
      </c>
      <c r="K12" s="263">
        <v>1760</v>
      </c>
      <c r="L12" s="263">
        <v>13560</v>
      </c>
      <c r="M12" s="263">
        <v>384679</v>
      </c>
      <c r="N12" s="263">
        <v>101385</v>
      </c>
      <c r="O12" s="263">
        <v>5907</v>
      </c>
      <c r="P12" s="263">
        <v>16957</v>
      </c>
      <c r="Q12" s="263">
        <v>795986</v>
      </c>
      <c r="R12" s="263">
        <v>567337</v>
      </c>
      <c r="S12" s="267">
        <v>824</v>
      </c>
      <c r="T12" s="264">
        <v>236</v>
      </c>
      <c r="U12" s="266">
        <v>573358</v>
      </c>
      <c r="V12" s="266">
        <v>567337</v>
      </c>
      <c r="W12" s="266">
        <v>567168</v>
      </c>
      <c r="X12" s="265">
        <v>554791</v>
      </c>
      <c r="Y12" s="265">
        <v>6572</v>
      </c>
      <c r="Z12" s="205"/>
    </row>
    <row r="13" spans="1:26" ht="80.25" customHeight="1">
      <c r="A13" s="268">
        <v>4</v>
      </c>
      <c r="B13" s="39" t="s">
        <v>211</v>
      </c>
      <c r="C13" s="268">
        <v>100</v>
      </c>
      <c r="D13" s="263">
        <v>1104059</v>
      </c>
      <c r="E13" s="263">
        <v>19351</v>
      </c>
      <c r="F13" s="263">
        <v>1471317</v>
      </c>
      <c r="G13" s="263">
        <v>0</v>
      </c>
      <c r="H13" s="263">
        <v>28366</v>
      </c>
      <c r="I13" s="263">
        <v>2181717</v>
      </c>
      <c r="J13" s="263">
        <v>1500000</v>
      </c>
      <c r="K13" s="263">
        <v>198242</v>
      </c>
      <c r="L13" s="263">
        <v>450000</v>
      </c>
      <c r="M13" s="263">
        <v>0</v>
      </c>
      <c r="N13" s="263">
        <v>393660</v>
      </c>
      <c r="O13" s="263">
        <v>0</v>
      </c>
      <c r="P13" s="263">
        <v>4917</v>
      </c>
      <c r="Q13" s="263">
        <v>2575376</v>
      </c>
      <c r="R13" s="263">
        <v>12290</v>
      </c>
      <c r="S13" s="263">
        <v>83152</v>
      </c>
      <c r="T13" s="264">
        <v>18</v>
      </c>
      <c r="U13" s="265">
        <v>275933</v>
      </c>
      <c r="V13" s="265">
        <v>12290</v>
      </c>
      <c r="W13" s="265">
        <v>171824</v>
      </c>
      <c r="X13" s="265">
        <v>161119</v>
      </c>
      <c r="Y13" s="266">
        <v>48154</v>
      </c>
      <c r="Z13" s="205"/>
    </row>
    <row r="14" spans="1:26" ht="37.5" customHeight="1">
      <c r="A14" s="269"/>
      <c r="B14" s="270" t="s">
        <v>66</v>
      </c>
      <c r="C14" s="271"/>
      <c r="D14" s="272">
        <f aca="true" t="shared" si="0" ref="D14:Y14">SUM(D10:D13)</f>
        <v>2313391</v>
      </c>
      <c r="E14" s="272">
        <f t="shared" si="0"/>
        <v>1070463</v>
      </c>
      <c r="F14" s="272">
        <f t="shared" si="0"/>
        <v>1638710</v>
      </c>
      <c r="G14" s="272">
        <f t="shared" si="0"/>
        <v>67189</v>
      </c>
      <c r="H14" s="272">
        <f t="shared" si="0"/>
        <v>43784</v>
      </c>
      <c r="I14" s="272">
        <f t="shared" si="0"/>
        <v>2766127</v>
      </c>
      <c r="J14" s="272">
        <f t="shared" si="0"/>
        <v>1825036</v>
      </c>
      <c r="K14" s="272">
        <f t="shared" si="0"/>
        <v>292423</v>
      </c>
      <c r="L14" s="272">
        <f t="shared" si="0"/>
        <v>480669</v>
      </c>
      <c r="M14" s="272">
        <f t="shared" si="0"/>
        <v>521296</v>
      </c>
      <c r="N14" s="272">
        <f t="shared" si="0"/>
        <v>664679</v>
      </c>
      <c r="O14" s="272">
        <f t="shared" si="0"/>
        <v>39817</v>
      </c>
      <c r="P14" s="272">
        <f t="shared" si="0"/>
        <v>44506</v>
      </c>
      <c r="Q14" s="272">
        <f t="shared" si="0"/>
        <v>3952101</v>
      </c>
      <c r="R14" s="272">
        <f t="shared" si="0"/>
        <v>800960</v>
      </c>
      <c r="S14" s="272">
        <f t="shared" si="0"/>
        <v>66154</v>
      </c>
      <c r="T14" s="272">
        <f t="shared" si="0"/>
        <v>368</v>
      </c>
      <c r="U14" s="272">
        <f t="shared" si="0"/>
        <v>1124617</v>
      </c>
      <c r="V14" s="272">
        <f t="shared" si="0"/>
        <v>800960</v>
      </c>
      <c r="W14" s="272">
        <f t="shared" si="0"/>
        <v>1009069</v>
      </c>
      <c r="X14" s="272">
        <f t="shared" si="0"/>
        <v>981143</v>
      </c>
      <c r="Y14" s="272">
        <f t="shared" si="0"/>
        <v>54726</v>
      </c>
      <c r="Z14" s="205"/>
    </row>
    <row r="15" spans="1:25" ht="17.25">
      <c r="A15" s="4"/>
      <c r="B15" s="4"/>
      <c r="C15" s="4"/>
      <c r="D15" s="27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260"/>
    </row>
  </sheetData>
  <sheetProtection/>
  <mergeCells count="33">
    <mergeCell ref="W4:Y4"/>
    <mergeCell ref="Y6:Y8"/>
    <mergeCell ref="G7:G8"/>
    <mergeCell ref="H7:H8"/>
    <mergeCell ref="J7:J8"/>
    <mergeCell ref="K7:K8"/>
    <mergeCell ref="L7:L8"/>
    <mergeCell ref="O7:O8"/>
    <mergeCell ref="P7:P8"/>
    <mergeCell ref="U6:U8"/>
    <mergeCell ref="V6:V8"/>
    <mergeCell ref="W6:W8"/>
    <mergeCell ref="X6:X8"/>
    <mergeCell ref="Q6:Q8"/>
    <mergeCell ref="R6:R8"/>
    <mergeCell ref="S6:S8"/>
    <mergeCell ref="T6:T8"/>
    <mergeCell ref="N6:N8"/>
    <mergeCell ref="O6:P6"/>
    <mergeCell ref="E6:E8"/>
    <mergeCell ref="F6:F8"/>
    <mergeCell ref="G6:H6"/>
    <mergeCell ref="I6:I8"/>
    <mergeCell ref="A6:A8"/>
    <mergeCell ref="B6:B8"/>
    <mergeCell ref="C6:C8"/>
    <mergeCell ref="D6:D8"/>
    <mergeCell ref="Q1:V1"/>
    <mergeCell ref="A2:V2"/>
    <mergeCell ref="A3:V3"/>
    <mergeCell ref="A4:V4"/>
    <mergeCell ref="J6:L6"/>
    <mergeCell ref="M6:M8"/>
  </mergeCells>
  <printOptions/>
  <pageMargins left="0.7086614173228347" right="0.7086614173228347" top="0.24" bottom="0.29" header="0.31496062992125984" footer="0.31496062992125984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0">
      <selection activeCell="F12" sqref="F12"/>
    </sheetView>
  </sheetViews>
  <sheetFormatPr defaultColWidth="9.140625" defaultRowHeight="12.75"/>
  <cols>
    <col min="1" max="1" width="6.140625" style="2" customWidth="1"/>
    <col min="2" max="2" width="28.140625" style="2" customWidth="1"/>
    <col min="3" max="3" width="12.57421875" style="2" customWidth="1"/>
    <col min="4" max="6" width="9.421875" style="2" customWidth="1"/>
    <col min="7" max="7" width="12.140625" style="2" customWidth="1"/>
    <col min="8" max="8" width="10.7109375" style="2" customWidth="1"/>
    <col min="9" max="9" width="12.57421875" style="2" customWidth="1"/>
    <col min="10" max="10" width="16.421875" style="2" customWidth="1"/>
    <col min="11" max="11" width="9.421875" style="2" customWidth="1"/>
    <col min="12" max="12" width="10.140625" style="2" customWidth="1"/>
    <col min="13" max="13" width="10.57421875" style="2" customWidth="1"/>
    <col min="14" max="14" width="9.421875" style="2" customWidth="1"/>
    <col min="15" max="15" width="11.28125" style="2" customWidth="1"/>
    <col min="16" max="16" width="13.421875" style="2" customWidth="1"/>
    <col min="17" max="17" width="9.421875" style="2" customWidth="1"/>
    <col min="18" max="18" width="14.00390625" style="2" customWidth="1"/>
    <col min="19" max="19" width="14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spans="1:19" ht="4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2.25" customHeight="1">
      <c r="A2" s="459" t="s">
        <v>43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</row>
    <row r="3" spans="1:19" ht="39" customHeight="1">
      <c r="A3" s="338" t="s">
        <v>212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</row>
    <row r="5" spans="1:19" ht="30" customHeight="1">
      <c r="A5" s="26" t="s">
        <v>206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 t="s">
        <v>84</v>
      </c>
      <c r="R5" s="26"/>
      <c r="S5" s="26"/>
    </row>
    <row r="6" spans="1:19" ht="3" customHeight="1">
      <c r="A6" s="468" t="s">
        <v>2</v>
      </c>
      <c r="B6" s="465" t="s">
        <v>3</v>
      </c>
      <c r="C6" s="464" t="s">
        <v>45</v>
      </c>
      <c r="D6" s="464" t="s">
        <v>46</v>
      </c>
      <c r="E6" s="464" t="s">
        <v>47</v>
      </c>
      <c r="F6" s="464" t="s">
        <v>48</v>
      </c>
      <c r="G6" s="465"/>
      <c r="H6" s="465"/>
      <c r="I6" s="465"/>
      <c r="J6" s="465"/>
      <c r="K6" s="464" t="s">
        <v>49</v>
      </c>
      <c r="L6" s="465"/>
      <c r="M6" s="465"/>
      <c r="N6" s="465"/>
      <c r="O6" s="464" t="s">
        <v>50</v>
      </c>
      <c r="P6" s="464" t="s">
        <v>65</v>
      </c>
      <c r="Q6" s="466" t="s">
        <v>52</v>
      </c>
      <c r="R6" s="467"/>
      <c r="S6" s="467"/>
    </row>
    <row r="7" spans="1:19" ht="282.75" customHeight="1">
      <c r="A7" s="468"/>
      <c r="B7" s="465"/>
      <c r="C7" s="464"/>
      <c r="D7" s="464"/>
      <c r="E7" s="464"/>
      <c r="F7" s="464"/>
      <c r="G7" s="464" t="s">
        <v>53</v>
      </c>
      <c r="H7" s="464" t="s">
        <v>54</v>
      </c>
      <c r="I7" s="464" t="s">
        <v>55</v>
      </c>
      <c r="J7" s="464" t="s">
        <v>56</v>
      </c>
      <c r="K7" s="464"/>
      <c r="L7" s="464" t="s">
        <v>57</v>
      </c>
      <c r="M7" s="464" t="s">
        <v>58</v>
      </c>
      <c r="N7" s="464" t="s">
        <v>59</v>
      </c>
      <c r="O7" s="464"/>
      <c r="P7" s="464"/>
      <c r="Q7" s="466"/>
      <c r="R7" s="466" t="s">
        <v>60</v>
      </c>
      <c r="S7" s="466" t="s">
        <v>61</v>
      </c>
    </row>
    <row r="8" spans="1:19" ht="148.5" customHeight="1">
      <c r="A8" s="468"/>
      <c r="B8" s="465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6"/>
      <c r="R8" s="466"/>
      <c r="S8" s="466"/>
    </row>
    <row r="9" spans="1:19" s="34" customFormat="1" ht="15.75" customHeight="1">
      <c r="A9" s="274">
        <v>1</v>
      </c>
      <c r="B9" s="274">
        <v>2</v>
      </c>
      <c r="C9" s="274">
        <v>3</v>
      </c>
      <c r="D9" s="274">
        <v>4</v>
      </c>
      <c r="E9" s="274">
        <v>5</v>
      </c>
      <c r="F9" s="274">
        <v>6</v>
      </c>
      <c r="G9" s="274">
        <v>7</v>
      </c>
      <c r="H9" s="274">
        <v>8</v>
      </c>
      <c r="I9" s="274">
        <v>9</v>
      </c>
      <c r="J9" s="274">
        <v>10</v>
      </c>
      <c r="K9" s="274">
        <v>11</v>
      </c>
      <c r="L9" s="274">
        <v>12</v>
      </c>
      <c r="M9" s="274">
        <v>13</v>
      </c>
      <c r="N9" s="274">
        <v>14</v>
      </c>
      <c r="O9" s="274">
        <v>15</v>
      </c>
      <c r="P9" s="274">
        <v>16</v>
      </c>
      <c r="Q9" s="274">
        <v>17</v>
      </c>
      <c r="R9" s="274">
        <v>18</v>
      </c>
      <c r="S9" s="274">
        <v>19</v>
      </c>
    </row>
    <row r="10" spans="1:19" ht="32.25" customHeight="1">
      <c r="A10" s="69" t="s">
        <v>23</v>
      </c>
      <c r="B10" s="39" t="s">
        <v>158</v>
      </c>
      <c r="C10" s="35">
        <v>0.0011539912562970197</v>
      </c>
      <c r="D10" s="35">
        <v>0.5264641264064268</v>
      </c>
      <c r="E10" s="1">
        <v>-21338</v>
      </c>
      <c r="F10" s="35">
        <v>-0.8994646545546516</v>
      </c>
      <c r="G10" s="36">
        <v>619.2892973064115</v>
      </c>
      <c r="H10" s="36">
        <v>86.09738802252735</v>
      </c>
      <c r="I10" s="35">
        <v>0.5637991760286456</v>
      </c>
      <c r="J10" s="35">
        <v>0.7359247994280256</v>
      </c>
      <c r="K10" s="35">
        <v>1.2925220335339638</v>
      </c>
      <c r="L10" s="36">
        <v>0.6548388853342771</v>
      </c>
      <c r="M10" s="156">
        <v>0</v>
      </c>
      <c r="N10" s="156">
        <v>0</v>
      </c>
      <c r="O10" s="156">
        <v>-0.5403219662562486</v>
      </c>
      <c r="P10" s="156">
        <v>-3.886195995785037</v>
      </c>
      <c r="Q10" s="36">
        <v>-0.9583701470817526</v>
      </c>
      <c r="R10" s="156">
        <v>-922</v>
      </c>
      <c r="S10" s="35">
        <v>0.7736812016007484</v>
      </c>
    </row>
    <row r="11" spans="1:19" ht="36.75" customHeight="1">
      <c r="A11" s="69" t="s">
        <v>24</v>
      </c>
      <c r="B11" s="39" t="s">
        <v>159</v>
      </c>
      <c r="C11" s="35">
        <v>0.00858131376783091</v>
      </c>
      <c r="D11" s="35">
        <v>0.26398978911963267</v>
      </c>
      <c r="E11" s="1">
        <v>-91687</v>
      </c>
      <c r="F11" s="35">
        <v>-2.7880252995195525</v>
      </c>
      <c r="G11" s="36">
        <v>1147.041294167731</v>
      </c>
      <c r="H11" s="36">
        <v>91.98101935616017</v>
      </c>
      <c r="I11" s="35">
        <v>0.43472843341412626</v>
      </c>
      <c r="J11" s="35">
        <v>0.6962389844477715</v>
      </c>
      <c r="K11" s="35">
        <v>0.7690612072349549</v>
      </c>
      <c r="L11" s="36">
        <v>0.47262841448931114</v>
      </c>
      <c r="M11" s="156">
        <v>0.5393183136205695</v>
      </c>
      <c r="N11" s="156">
        <v>5.358179507353386</v>
      </c>
      <c r="O11" s="156">
        <v>-4.117993927786469</v>
      </c>
      <c r="P11" s="156">
        <v>-40.91266719118804</v>
      </c>
      <c r="Q11" s="36">
        <v>-9.479310983099904</v>
      </c>
      <c r="R11" s="35">
        <v>-7.635553668002512</v>
      </c>
      <c r="S11" s="35">
        <v>1.3002866229533943</v>
      </c>
    </row>
    <row r="12" spans="1:19" ht="47.25" customHeight="1">
      <c r="A12" s="69" t="s">
        <v>25</v>
      </c>
      <c r="B12" s="39" t="s">
        <v>160</v>
      </c>
      <c r="C12" s="35">
        <v>0.14101691571731517</v>
      </c>
      <c r="D12" s="35">
        <v>1.0927060216008284</v>
      </c>
      <c r="E12" s="1">
        <v>9399</v>
      </c>
      <c r="F12" s="35">
        <v>0.0848407712305026</v>
      </c>
      <c r="G12" s="36">
        <v>618.5026718659734</v>
      </c>
      <c r="H12" s="36">
        <v>86.0821672742988</v>
      </c>
      <c r="I12" s="35">
        <v>0.3893560942026619</v>
      </c>
      <c r="J12" s="35">
        <v>0.8726296693660441</v>
      </c>
      <c r="K12" s="35">
        <v>0.6376156226340565</v>
      </c>
      <c r="L12" s="36">
        <v>0.4523074947241835</v>
      </c>
      <c r="M12" s="156">
        <v>0.7912180937671058</v>
      </c>
      <c r="N12" s="156">
        <v>5.057426077964681</v>
      </c>
      <c r="O12" s="156">
        <v>0.11491647984603423</v>
      </c>
      <c r="P12" s="156">
        <v>0.7345403328608742</v>
      </c>
      <c r="Q12" s="36">
        <v>0.26587334877807967</v>
      </c>
      <c r="R12" s="35">
        <v>0.14523995438337356</v>
      </c>
      <c r="S12" s="35">
        <v>1.5683430024328702</v>
      </c>
    </row>
    <row r="13" spans="1:19" ht="64.5" customHeight="1">
      <c r="A13" s="275" t="s">
        <v>26</v>
      </c>
      <c r="B13" s="276" t="s">
        <v>211</v>
      </c>
      <c r="C13" s="35">
        <v>0.06587239855629559</v>
      </c>
      <c r="D13" s="35">
        <v>2.4654156367208833</v>
      </c>
      <c r="E13" s="1">
        <v>974031</v>
      </c>
      <c r="F13" s="35">
        <v>0.5943888790573073</v>
      </c>
      <c r="G13" s="36">
        <v>141.17147024183657</v>
      </c>
      <c r="H13" s="36">
        <v>58.53572568109975</v>
      </c>
      <c r="I13" s="35">
        <v>0.6999130335990907</v>
      </c>
      <c r="J13" s="35">
        <v>0.8318165451743262</v>
      </c>
      <c r="K13" s="35">
        <v>2.33236535340121</v>
      </c>
      <c r="L13" s="36">
        <v>1.1957023261523885</v>
      </c>
      <c r="M13" s="156">
        <v>0.30975764024822844</v>
      </c>
      <c r="N13" s="156">
        <v>0.8774086123982604</v>
      </c>
      <c r="O13" s="156">
        <v>2.0269393519119254</v>
      </c>
      <c r="P13" s="156">
        <v>7.246814990086212</v>
      </c>
      <c r="Q13" s="36">
        <v>2.3915749349180278</v>
      </c>
      <c r="R13" s="35">
        <v>8.259338793447862</v>
      </c>
      <c r="S13" s="35">
        <v>0.4287492945913185</v>
      </c>
    </row>
    <row r="14" spans="1:19" ht="17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7.25">
      <c r="A15" s="4"/>
      <c r="B15" s="122"/>
      <c r="C15" s="12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7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7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</sheetData>
  <sheetProtection/>
  <mergeCells count="25">
    <mergeCell ref="A2:S2"/>
    <mergeCell ref="A3:S3"/>
    <mergeCell ref="A4:S4"/>
    <mergeCell ref="A6:A8"/>
    <mergeCell ref="B6:B8"/>
    <mergeCell ref="C6:C8"/>
    <mergeCell ref="D6:D8"/>
    <mergeCell ref="E6:E8"/>
    <mergeCell ref="F6:F8"/>
    <mergeCell ref="G6:J6"/>
    <mergeCell ref="O6:O8"/>
    <mergeCell ref="P6:P8"/>
    <mergeCell ref="Q6:Q8"/>
    <mergeCell ref="R6:S6"/>
    <mergeCell ref="R7:R8"/>
    <mergeCell ref="S7:S8"/>
    <mergeCell ref="L7:L8"/>
    <mergeCell ref="M7:M8"/>
    <mergeCell ref="K6:K8"/>
    <mergeCell ref="L6:N6"/>
    <mergeCell ref="N7:N8"/>
    <mergeCell ref="G7:G8"/>
    <mergeCell ref="H7:H8"/>
    <mergeCell ref="I7:I8"/>
    <mergeCell ref="J7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N1">
      <selection activeCell="AA10" sqref="AA10:AG14"/>
    </sheetView>
  </sheetViews>
  <sheetFormatPr defaultColWidth="9.140625" defaultRowHeight="12.75"/>
  <cols>
    <col min="1" max="1" width="4.421875" style="2" customWidth="1"/>
    <col min="2" max="2" width="23.7109375" style="2" customWidth="1"/>
    <col min="3" max="3" width="4.8515625" style="2" customWidth="1"/>
    <col min="4" max="4" width="9.28125" style="2" customWidth="1"/>
    <col min="5" max="5" width="10.57421875" style="2" customWidth="1"/>
    <col min="6" max="6" width="9.8515625" style="2" customWidth="1"/>
    <col min="7" max="8" width="9.28125" style="2" customWidth="1"/>
    <col min="9" max="9" width="9.8515625" style="2" customWidth="1"/>
    <col min="10" max="10" width="9.57421875" style="2" customWidth="1"/>
    <col min="11" max="11" width="9.00390625" style="2" customWidth="1"/>
    <col min="12" max="12" width="7.7109375" style="2" customWidth="1"/>
    <col min="13" max="13" width="10.8515625" style="2" customWidth="1"/>
    <col min="14" max="14" width="9.421875" style="2" customWidth="1"/>
    <col min="15" max="15" width="8.8515625" style="2" customWidth="1"/>
    <col min="16" max="16" width="9.28125" style="2" customWidth="1"/>
    <col min="17" max="17" width="11.7109375" style="2" customWidth="1"/>
    <col min="18" max="18" width="9.00390625" style="2" customWidth="1"/>
    <col min="19" max="19" width="8.140625" style="2" customWidth="1"/>
    <col min="20" max="20" width="6.7109375" style="2" customWidth="1"/>
    <col min="21" max="21" width="9.421875" style="2" customWidth="1"/>
    <col min="22" max="22" width="9.28125" style="2" customWidth="1"/>
    <col min="23" max="23" width="9.421875" style="2" customWidth="1"/>
    <col min="24" max="24" width="10.28125" style="2" customWidth="1"/>
    <col min="25" max="25" width="7.28125" style="2" customWidth="1"/>
    <col min="26" max="26" width="5.57421875" style="2" customWidth="1"/>
    <col min="27" max="27" width="10.57421875" style="2" customWidth="1"/>
    <col min="28" max="29" width="9.140625" style="2" customWidth="1"/>
    <col min="30" max="30" width="12.421875" style="2" customWidth="1"/>
    <col min="31" max="31" width="14.00390625" style="2" customWidth="1"/>
    <col min="32" max="16384" width="9.140625" style="2" customWidth="1"/>
  </cols>
  <sheetData>
    <row r="1" spans="17:25" ht="45" customHeight="1">
      <c r="Q1" s="359"/>
      <c r="R1" s="359"/>
      <c r="S1" s="359"/>
      <c r="T1" s="359"/>
      <c r="U1" s="359"/>
      <c r="V1" s="359"/>
      <c r="W1" s="79"/>
      <c r="X1" s="79"/>
      <c r="Y1" s="79"/>
    </row>
    <row r="2" spans="1:25" ht="18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80"/>
      <c r="X2" s="80"/>
      <c r="Y2" s="80"/>
    </row>
    <row r="3" spans="1:25" ht="39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81"/>
      <c r="X3" s="81"/>
      <c r="Y3" s="81"/>
    </row>
    <row r="4" spans="1:25" s="3" customFormat="1" ht="15.75" customHeight="1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82"/>
      <c r="X4" s="82"/>
      <c r="Y4" s="82"/>
    </row>
    <row r="5" spans="2:22" ht="17.25">
      <c r="B5" s="4" t="s">
        <v>213</v>
      </c>
      <c r="V5" s="28" t="s">
        <v>161</v>
      </c>
    </row>
    <row r="6" spans="1:25" ht="27.75" customHeight="1">
      <c r="A6" s="336" t="s">
        <v>2</v>
      </c>
      <c r="B6" s="337" t="s">
        <v>3</v>
      </c>
      <c r="C6" s="333" t="s">
        <v>4</v>
      </c>
      <c r="D6" s="333" t="s">
        <v>5</v>
      </c>
      <c r="E6" s="333" t="s">
        <v>6</v>
      </c>
      <c r="F6" s="333" t="s">
        <v>7</v>
      </c>
      <c r="G6" s="337" t="s">
        <v>8</v>
      </c>
      <c r="H6" s="337"/>
      <c r="I6" s="333" t="s">
        <v>9</v>
      </c>
      <c r="J6" s="337" t="s">
        <v>8</v>
      </c>
      <c r="K6" s="337"/>
      <c r="L6" s="337"/>
      <c r="M6" s="333" t="s">
        <v>10</v>
      </c>
      <c r="N6" s="332" t="s">
        <v>11</v>
      </c>
      <c r="O6" s="334" t="s">
        <v>8</v>
      </c>
      <c r="P6" s="334"/>
      <c r="Q6" s="333" t="s">
        <v>12</v>
      </c>
      <c r="R6" s="332" t="s">
        <v>13</v>
      </c>
      <c r="S6" s="332" t="s">
        <v>14</v>
      </c>
      <c r="T6" s="332" t="s">
        <v>15</v>
      </c>
      <c r="U6" s="332" t="s">
        <v>137</v>
      </c>
      <c r="V6" s="332" t="s">
        <v>138</v>
      </c>
      <c r="W6" s="332" t="s">
        <v>146</v>
      </c>
      <c r="X6" s="332" t="s">
        <v>140</v>
      </c>
      <c r="Y6" s="332" t="s">
        <v>144</v>
      </c>
    </row>
    <row r="7" spans="1:25" ht="239.25" customHeight="1">
      <c r="A7" s="336"/>
      <c r="B7" s="337"/>
      <c r="C7" s="333"/>
      <c r="D7" s="333"/>
      <c r="E7" s="333"/>
      <c r="F7" s="333"/>
      <c r="G7" s="333" t="s">
        <v>16</v>
      </c>
      <c r="H7" s="333" t="s">
        <v>17</v>
      </c>
      <c r="I7" s="333"/>
      <c r="J7" s="333" t="s">
        <v>18</v>
      </c>
      <c r="K7" s="333" t="s">
        <v>19</v>
      </c>
      <c r="L7" s="333" t="s">
        <v>20</v>
      </c>
      <c r="M7" s="333"/>
      <c r="N7" s="332"/>
      <c r="O7" s="332" t="s">
        <v>21</v>
      </c>
      <c r="P7" s="332" t="s">
        <v>22</v>
      </c>
      <c r="Q7" s="333"/>
      <c r="R7" s="332"/>
      <c r="S7" s="332"/>
      <c r="T7" s="332"/>
      <c r="U7" s="332"/>
      <c r="V7" s="332"/>
      <c r="W7" s="332"/>
      <c r="X7" s="332"/>
      <c r="Y7" s="332"/>
    </row>
    <row r="8" spans="1:25" ht="148.5" customHeight="1">
      <c r="A8" s="336"/>
      <c r="B8" s="337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2"/>
      <c r="O8" s="332"/>
      <c r="P8" s="332"/>
      <c r="Q8" s="333"/>
      <c r="R8" s="332"/>
      <c r="S8" s="332"/>
      <c r="T8" s="332"/>
      <c r="U8" s="332"/>
      <c r="V8" s="332"/>
      <c r="W8" s="332"/>
      <c r="X8" s="332"/>
      <c r="Y8" s="332"/>
    </row>
    <row r="9" spans="1:25" s="34" customFormat="1" ht="15.75" customHeight="1">
      <c r="A9" s="179">
        <v>1</v>
      </c>
      <c r="B9" s="179">
        <v>2</v>
      </c>
      <c r="C9" s="179">
        <v>3</v>
      </c>
      <c r="D9" s="179">
        <v>4</v>
      </c>
      <c r="E9" s="179">
        <v>5</v>
      </c>
      <c r="F9" s="179">
        <v>6</v>
      </c>
      <c r="G9" s="179">
        <v>7</v>
      </c>
      <c r="H9" s="179">
        <v>8</v>
      </c>
      <c r="I9" s="179">
        <v>9</v>
      </c>
      <c r="J9" s="179">
        <v>10</v>
      </c>
      <c r="K9" s="179">
        <v>11</v>
      </c>
      <c r="L9" s="179">
        <v>12</v>
      </c>
      <c r="M9" s="179">
        <v>13</v>
      </c>
      <c r="N9" s="179">
        <v>14</v>
      </c>
      <c r="O9" s="179">
        <v>15</v>
      </c>
      <c r="P9" s="179">
        <v>16</v>
      </c>
      <c r="Q9" s="179">
        <v>17</v>
      </c>
      <c r="R9" s="179">
        <v>18</v>
      </c>
      <c r="S9" s="179">
        <v>19</v>
      </c>
      <c r="T9" s="179">
        <v>20</v>
      </c>
      <c r="U9" s="179">
        <v>21</v>
      </c>
      <c r="V9" s="179">
        <v>22</v>
      </c>
      <c r="W9" s="179">
        <v>23</v>
      </c>
      <c r="X9" s="179">
        <v>24</v>
      </c>
      <c r="Y9" s="179">
        <v>25</v>
      </c>
    </row>
    <row r="10" spans="1:25" ht="41.25" customHeight="1">
      <c r="A10" s="69" t="s">
        <v>23</v>
      </c>
      <c r="B10" s="39" t="s">
        <v>94</v>
      </c>
      <c r="C10" s="1">
        <v>100</v>
      </c>
      <c r="D10" s="277">
        <v>424276.9</v>
      </c>
      <c r="E10" s="277">
        <v>421920.1</v>
      </c>
      <c r="F10" s="277">
        <v>598048.7</v>
      </c>
      <c r="G10" s="277">
        <v>19054.2</v>
      </c>
      <c r="H10" s="277">
        <v>204877.4</v>
      </c>
      <c r="I10" s="277">
        <v>743347.4</v>
      </c>
      <c r="J10" s="277">
        <v>63962</v>
      </c>
      <c r="K10" s="277">
        <v>441472.4</v>
      </c>
      <c r="L10" s="277">
        <v>9594</v>
      </c>
      <c r="M10" s="277">
        <v>175420.3</v>
      </c>
      <c r="N10" s="277">
        <v>103557.9</v>
      </c>
      <c r="O10" s="277">
        <v>6569.3</v>
      </c>
      <c r="P10" s="277">
        <v>46104.1</v>
      </c>
      <c r="Q10" s="277">
        <v>1022325.6</v>
      </c>
      <c r="R10" s="277">
        <v>91542.6</v>
      </c>
      <c r="S10" s="277">
        <v>3281.5</v>
      </c>
      <c r="T10" s="278">
        <v>291</v>
      </c>
      <c r="U10" s="277">
        <v>902267.4</v>
      </c>
      <c r="V10" s="277">
        <v>91542.6</v>
      </c>
      <c r="W10" s="277">
        <v>898937.9</v>
      </c>
      <c r="X10" s="277">
        <v>888815.7</v>
      </c>
      <c r="Y10" s="277">
        <v>1952.9</v>
      </c>
    </row>
    <row r="11" spans="1:25" ht="35.25" customHeight="1">
      <c r="A11" s="69" t="s">
        <v>24</v>
      </c>
      <c r="B11" s="39" t="s">
        <v>195</v>
      </c>
      <c r="C11" s="1">
        <v>100</v>
      </c>
      <c r="D11" s="279">
        <v>383</v>
      </c>
      <c r="E11" s="279">
        <v>383</v>
      </c>
      <c r="F11" s="279">
        <v>10030</v>
      </c>
      <c r="G11" s="279">
        <v>3084</v>
      </c>
      <c r="H11" s="279">
        <v>2045</v>
      </c>
      <c r="I11" s="279">
        <v>6312</v>
      </c>
      <c r="J11" s="279">
        <v>100</v>
      </c>
      <c r="K11" s="279">
        <v>6119</v>
      </c>
      <c r="L11" s="279">
        <v>93</v>
      </c>
      <c r="M11" s="279">
        <v>0</v>
      </c>
      <c r="N11" s="279">
        <v>4101</v>
      </c>
      <c r="O11" s="279">
        <v>1304</v>
      </c>
      <c r="P11" s="279">
        <v>1181</v>
      </c>
      <c r="Q11" s="279">
        <v>10413</v>
      </c>
      <c r="R11" s="279">
        <v>16260</v>
      </c>
      <c r="S11" s="279">
        <v>334</v>
      </c>
      <c r="T11" s="280">
        <v>12</v>
      </c>
      <c r="U11" s="279">
        <v>31668</v>
      </c>
      <c r="V11" s="279">
        <v>16260</v>
      </c>
      <c r="W11" s="279">
        <v>31251</v>
      </c>
      <c r="X11" s="279">
        <v>31251</v>
      </c>
      <c r="Y11" s="279">
        <v>167</v>
      </c>
    </row>
    <row r="12" spans="1:25" ht="38.25" customHeight="1">
      <c r="A12" s="69" t="s">
        <v>25</v>
      </c>
      <c r="B12" s="39" t="s">
        <v>196</v>
      </c>
      <c r="C12" s="94">
        <v>100</v>
      </c>
      <c r="D12" s="161">
        <v>26061.6</v>
      </c>
      <c r="E12" s="161">
        <v>26061.6</v>
      </c>
      <c r="F12" s="161">
        <v>40470.3</v>
      </c>
      <c r="G12" s="161">
        <v>0</v>
      </c>
      <c r="H12" s="161">
        <v>30556.9</v>
      </c>
      <c r="I12" s="161">
        <v>62843.7</v>
      </c>
      <c r="J12" s="161">
        <v>36150</v>
      </c>
      <c r="K12" s="161">
        <v>26693.7</v>
      </c>
      <c r="L12" s="161">
        <v>0</v>
      </c>
      <c r="M12" s="161">
        <v>0</v>
      </c>
      <c r="N12" s="161">
        <v>3688.2</v>
      </c>
      <c r="O12" s="161">
        <v>2689.8</v>
      </c>
      <c r="P12" s="161">
        <v>332.6</v>
      </c>
      <c r="Q12" s="161">
        <v>66531.9</v>
      </c>
      <c r="R12" s="281">
        <v>323307</v>
      </c>
      <c r="S12" s="161">
        <v>3254.1</v>
      </c>
      <c r="T12" s="282">
        <v>213</v>
      </c>
      <c r="U12" s="161">
        <v>350928.3</v>
      </c>
      <c r="V12" s="161">
        <v>323307</v>
      </c>
      <c r="W12" s="161">
        <v>346725.1</v>
      </c>
      <c r="X12" s="161">
        <v>346725.1</v>
      </c>
      <c r="Y12" s="161">
        <v>2201.6</v>
      </c>
    </row>
    <row r="13" spans="1:25" ht="34.5" customHeight="1">
      <c r="A13" s="69" t="s">
        <v>26</v>
      </c>
      <c r="B13" s="39" t="s">
        <v>214</v>
      </c>
      <c r="C13" s="1">
        <v>100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4.5" customHeight="1">
      <c r="A14" s="69" t="s">
        <v>27</v>
      </c>
      <c r="B14" s="39" t="s">
        <v>215</v>
      </c>
      <c r="C14" s="1">
        <v>100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8" customHeight="1">
      <c r="A15" s="54"/>
      <c r="B15" s="283" t="s">
        <v>66</v>
      </c>
      <c r="C15" s="284"/>
      <c r="D15" s="285">
        <f aca="true" t="shared" si="0" ref="D15:Y15">SUM(D10:D14)</f>
        <v>450721.5</v>
      </c>
      <c r="E15" s="285">
        <f t="shared" si="0"/>
        <v>448364.69999999995</v>
      </c>
      <c r="F15" s="285">
        <f t="shared" si="0"/>
        <v>648549</v>
      </c>
      <c r="G15" s="285">
        <f t="shared" si="0"/>
        <v>22138.2</v>
      </c>
      <c r="H15" s="285">
        <f t="shared" si="0"/>
        <v>237479.3</v>
      </c>
      <c r="I15" s="285">
        <f t="shared" si="0"/>
        <v>812503.1</v>
      </c>
      <c r="J15" s="285">
        <f t="shared" si="0"/>
        <v>100212</v>
      </c>
      <c r="K15" s="285">
        <f t="shared" si="0"/>
        <v>474285.10000000003</v>
      </c>
      <c r="L15" s="285">
        <f t="shared" si="0"/>
        <v>9687</v>
      </c>
      <c r="M15" s="285">
        <f t="shared" si="0"/>
        <v>175420.3</v>
      </c>
      <c r="N15" s="285">
        <f t="shared" si="0"/>
        <v>111347.09999999999</v>
      </c>
      <c r="O15" s="285">
        <f t="shared" si="0"/>
        <v>10563.1</v>
      </c>
      <c r="P15" s="285">
        <f t="shared" si="0"/>
        <v>47617.7</v>
      </c>
      <c r="Q15" s="285">
        <f t="shared" si="0"/>
        <v>1099270.5</v>
      </c>
      <c r="R15" s="285">
        <f t="shared" si="0"/>
        <v>431109.6</v>
      </c>
      <c r="S15" s="285">
        <f t="shared" si="0"/>
        <v>6869.6</v>
      </c>
      <c r="T15" s="285">
        <f t="shared" si="0"/>
        <v>516</v>
      </c>
      <c r="U15" s="285">
        <f t="shared" si="0"/>
        <v>1284863.7</v>
      </c>
      <c r="V15" s="285">
        <f t="shared" si="0"/>
        <v>431109.6</v>
      </c>
      <c r="W15" s="285">
        <f t="shared" si="0"/>
        <v>1276914</v>
      </c>
      <c r="X15" s="285">
        <f t="shared" si="0"/>
        <v>1266791.7999999998</v>
      </c>
      <c r="Y15" s="285">
        <f t="shared" si="0"/>
        <v>4321.5</v>
      </c>
    </row>
    <row r="16" ht="27" customHeight="1">
      <c r="A16" s="2" t="s">
        <v>216</v>
      </c>
    </row>
    <row r="17" spans="1:25" ht="37.5" customHeight="1">
      <c r="A17" s="469" t="s">
        <v>217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</row>
  </sheetData>
  <sheetProtection/>
  <mergeCells count="33">
    <mergeCell ref="A17:Y17"/>
    <mergeCell ref="O7:O8"/>
    <mergeCell ref="Y6:Y8"/>
    <mergeCell ref="S6:S8"/>
    <mergeCell ref="V6:V8"/>
    <mergeCell ref="X6:X8"/>
    <mergeCell ref="W6:W8"/>
    <mergeCell ref="O6:P6"/>
    <mergeCell ref="U6:U8"/>
    <mergeCell ref="T6:T8"/>
    <mergeCell ref="P7:P8"/>
    <mergeCell ref="L7:L8"/>
    <mergeCell ref="M6:M8"/>
    <mergeCell ref="J6:L6"/>
    <mergeCell ref="I6:I8"/>
    <mergeCell ref="K7:K8"/>
    <mergeCell ref="J7:J8"/>
    <mergeCell ref="E6:E8"/>
    <mergeCell ref="B6:B8"/>
    <mergeCell ref="C6:C8"/>
    <mergeCell ref="G7:G8"/>
    <mergeCell ref="F6:F8"/>
    <mergeCell ref="G6:H6"/>
    <mergeCell ref="Q6:Q8"/>
    <mergeCell ref="R6:R8"/>
    <mergeCell ref="N6:N8"/>
    <mergeCell ref="Q1:V1"/>
    <mergeCell ref="A2:V2"/>
    <mergeCell ref="A3:V3"/>
    <mergeCell ref="A4:V4"/>
    <mergeCell ref="D6:D8"/>
    <mergeCell ref="A6:A8"/>
    <mergeCell ref="H7:H8"/>
  </mergeCells>
  <printOptions/>
  <pageMargins left="0.28" right="0.2" top="0.23" bottom="0.22" header="0.2" footer="0.23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4"/>
  <sheetViews>
    <sheetView zoomScalePageLayoutView="0" workbookViewId="0" topLeftCell="D10">
      <selection activeCell="M12" sqref="M12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14.7109375" style="2" customWidth="1"/>
    <col min="4" max="4" width="14.140625" style="2" customWidth="1"/>
    <col min="5" max="5" width="11.00390625" style="2" customWidth="1"/>
    <col min="6" max="10" width="9.57421875" style="2" customWidth="1"/>
    <col min="11" max="11" width="12.7109375" style="2" customWidth="1"/>
    <col min="12" max="12" width="12.140625" style="2" customWidth="1"/>
    <col min="13" max="13" width="12.28125" style="2" customWidth="1"/>
    <col min="14" max="14" width="12.8515625" style="2" customWidth="1"/>
    <col min="15" max="15" width="11.7109375" style="2" customWidth="1"/>
    <col min="16" max="16" width="12.7109375" style="2" customWidth="1"/>
    <col min="17" max="17" width="12.140625" style="2" customWidth="1"/>
    <col min="18" max="18" width="12.57421875" style="2" customWidth="1"/>
    <col min="19" max="19" width="12.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85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30.75" customHeight="1" thickBot="1">
      <c r="A5" s="26" t="s">
        <v>206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 t="s">
        <v>161</v>
      </c>
      <c r="S5" s="27"/>
    </row>
    <row r="6" spans="1:19" ht="0.75" customHeight="1">
      <c r="A6" s="384" t="s">
        <v>2</v>
      </c>
      <c r="B6" s="387" t="s">
        <v>3</v>
      </c>
      <c r="C6" s="369" t="s">
        <v>45</v>
      </c>
      <c r="D6" s="369" t="s">
        <v>46</v>
      </c>
      <c r="E6" s="369" t="s">
        <v>47</v>
      </c>
      <c r="F6" s="381" t="s">
        <v>48</v>
      </c>
      <c r="G6" s="414"/>
      <c r="H6" s="379"/>
      <c r="I6" s="379"/>
      <c r="J6" s="379"/>
      <c r="K6" s="369" t="s">
        <v>49</v>
      </c>
      <c r="L6" s="379"/>
      <c r="M6" s="379"/>
      <c r="N6" s="379"/>
      <c r="O6" s="369" t="s">
        <v>50</v>
      </c>
      <c r="P6" s="369" t="s">
        <v>51</v>
      </c>
      <c r="Q6" s="375" t="s">
        <v>52</v>
      </c>
      <c r="R6" s="380"/>
      <c r="S6" s="417"/>
    </row>
    <row r="7" spans="1:19" ht="239.25" customHeight="1">
      <c r="A7" s="385"/>
      <c r="B7" s="388"/>
      <c r="C7" s="341"/>
      <c r="D7" s="341"/>
      <c r="E7" s="341"/>
      <c r="F7" s="382"/>
      <c r="G7" s="412" t="s">
        <v>53</v>
      </c>
      <c r="H7" s="341" t="s">
        <v>54</v>
      </c>
      <c r="I7" s="341" t="s">
        <v>55</v>
      </c>
      <c r="J7" s="341" t="s">
        <v>56</v>
      </c>
      <c r="K7" s="341"/>
      <c r="L7" s="341" t="s">
        <v>57</v>
      </c>
      <c r="M7" s="341" t="s">
        <v>58</v>
      </c>
      <c r="N7" s="341" t="s">
        <v>59</v>
      </c>
      <c r="O7" s="341"/>
      <c r="P7" s="341"/>
      <c r="Q7" s="340"/>
      <c r="R7" s="340" t="s">
        <v>60</v>
      </c>
      <c r="S7" s="422" t="s">
        <v>61</v>
      </c>
    </row>
    <row r="8" spans="1:19" ht="148.5" customHeight="1" thickBot="1">
      <c r="A8" s="385"/>
      <c r="B8" s="388"/>
      <c r="C8" s="370"/>
      <c r="D8" s="370"/>
      <c r="E8" s="370"/>
      <c r="F8" s="383"/>
      <c r="G8" s="413"/>
      <c r="H8" s="370"/>
      <c r="I8" s="370"/>
      <c r="J8" s="370"/>
      <c r="K8" s="370"/>
      <c r="L8" s="370"/>
      <c r="M8" s="370"/>
      <c r="N8" s="370"/>
      <c r="O8" s="370"/>
      <c r="P8" s="370"/>
      <c r="Q8" s="374"/>
      <c r="R8" s="374"/>
      <c r="S8" s="470"/>
    </row>
    <row r="9" spans="1:19" s="34" customFormat="1" ht="15.75" customHeight="1">
      <c r="A9" s="141">
        <v>1</v>
      </c>
      <c r="B9" s="141">
        <v>2</v>
      </c>
      <c r="C9" s="142">
        <v>3</v>
      </c>
      <c r="D9" s="143">
        <v>4</v>
      </c>
      <c r="E9" s="144">
        <v>5</v>
      </c>
      <c r="F9" s="143">
        <v>6</v>
      </c>
      <c r="G9" s="144">
        <v>7</v>
      </c>
      <c r="H9" s="144">
        <v>8</v>
      </c>
      <c r="I9" s="144">
        <v>9</v>
      </c>
      <c r="J9" s="144">
        <v>10</v>
      </c>
      <c r="K9" s="143">
        <v>11</v>
      </c>
      <c r="L9" s="144">
        <v>12</v>
      </c>
      <c r="M9" s="144">
        <v>13</v>
      </c>
      <c r="N9" s="144">
        <v>14</v>
      </c>
      <c r="O9" s="143">
        <v>15</v>
      </c>
      <c r="P9" s="145">
        <v>16</v>
      </c>
      <c r="Q9" s="143">
        <v>17</v>
      </c>
      <c r="R9" s="144">
        <v>18</v>
      </c>
      <c r="S9" s="146">
        <v>19</v>
      </c>
    </row>
    <row r="10" spans="1:19" ht="37.5" customHeight="1">
      <c r="A10" s="69" t="s">
        <v>23</v>
      </c>
      <c r="B10" s="39" t="s">
        <v>94</v>
      </c>
      <c r="C10" s="177">
        <v>1.9783850387078148</v>
      </c>
      <c r="D10" s="177">
        <v>5.775017647132667</v>
      </c>
      <c r="E10" s="25">
        <v>494490.79999999993</v>
      </c>
      <c r="F10" s="177">
        <v>0.8268403559776988</v>
      </c>
      <c r="G10" s="178">
        <v>70.94353687249885</v>
      </c>
      <c r="H10" s="178">
        <v>41.50115188350952</v>
      </c>
      <c r="I10" s="177">
        <v>0.7271141405438737</v>
      </c>
      <c r="J10" s="177">
        <v>0.8987036028443384</v>
      </c>
      <c r="K10" s="177">
        <v>2.6645357952700253</v>
      </c>
      <c r="L10" s="177">
        <v>1.7520336365236948</v>
      </c>
      <c r="M10" s="177">
        <v>0.08888569977100495</v>
      </c>
      <c r="N10" s="177">
        <v>0.1549166969868763</v>
      </c>
      <c r="O10" s="178">
        <v>0.3186258898027287</v>
      </c>
      <c r="P10" s="178">
        <v>0.5553252159786095</v>
      </c>
      <c r="Q10" s="178">
        <v>0.44144904522434597</v>
      </c>
      <c r="R10" s="178">
        <v>3.584669869547074</v>
      </c>
      <c r="S10" s="177">
        <v>0.3752998934280256</v>
      </c>
    </row>
    <row r="11" spans="1:19" ht="30" customHeight="1">
      <c r="A11" s="69" t="s">
        <v>24</v>
      </c>
      <c r="B11" s="39" t="s">
        <v>195</v>
      </c>
      <c r="C11" s="177">
        <v>0.4986588636917825</v>
      </c>
      <c r="D11" s="177">
        <v>2.4457449402584737</v>
      </c>
      <c r="E11" s="25">
        <v>5929</v>
      </c>
      <c r="F11" s="177">
        <v>0.5911266201395813</v>
      </c>
      <c r="G11" s="178">
        <v>3.818544366899302</v>
      </c>
      <c r="H11" s="178">
        <v>3.6780946893306443</v>
      </c>
      <c r="I11" s="177">
        <v>0.606165370210314</v>
      </c>
      <c r="J11" s="177">
        <v>0.606165370210314</v>
      </c>
      <c r="K11" s="177">
        <v>1.539136795903438</v>
      </c>
      <c r="L11" s="177">
        <v>16.480417754569192</v>
      </c>
      <c r="M11" s="177">
        <v>1.3908729310123604</v>
      </c>
      <c r="N11" s="177">
        <v>1.4477140186083781</v>
      </c>
      <c r="O11" s="178">
        <v>2.8570206577990676</v>
      </c>
      <c r="P11" s="178">
        <v>2.9737791034145036</v>
      </c>
      <c r="Q11" s="178">
        <v>5.291508238276299</v>
      </c>
      <c r="R11" s="178">
        <v>2.054120541205412</v>
      </c>
      <c r="S11" s="177">
        <v>0.6497148288973384</v>
      </c>
    </row>
    <row r="12" spans="1:19" ht="36.75" customHeight="1">
      <c r="A12" s="69" t="s">
        <v>25</v>
      </c>
      <c r="B12" s="39" t="s">
        <v>196</v>
      </c>
      <c r="C12" s="177">
        <v>8.285044195000271</v>
      </c>
      <c r="D12" s="177">
        <v>10.972913616398245</v>
      </c>
      <c r="E12" s="25">
        <v>36782.100000000006</v>
      </c>
      <c r="F12" s="177">
        <v>0.9088665021015412</v>
      </c>
      <c r="G12" s="178">
        <v>64.39685398922171</v>
      </c>
      <c r="H12" s="178">
        <v>39.171585359804844</v>
      </c>
      <c r="I12" s="177">
        <v>0.944564938022212</v>
      </c>
      <c r="J12" s="177">
        <v>0.944564938022212</v>
      </c>
      <c r="K12" s="177">
        <v>17.03912477631365</v>
      </c>
      <c r="L12" s="177">
        <v>2.411352334469104</v>
      </c>
      <c r="M12" s="177">
        <v>5.57477284542626</v>
      </c>
      <c r="N12" s="177">
        <v>10.855967630911808</v>
      </c>
      <c r="O12" s="178">
        <v>5.611034810969633</v>
      </c>
      <c r="P12" s="178">
        <v>10.926581938451724</v>
      </c>
      <c r="Q12" s="178">
        <v>5.17808467674564</v>
      </c>
      <c r="R12" s="178">
        <v>1.0065046534717776</v>
      </c>
      <c r="S12" s="177">
        <v>0.058688460418466766</v>
      </c>
    </row>
    <row r="13" spans="1:19" ht="35.25" customHeight="1">
      <c r="A13" s="69" t="s">
        <v>26</v>
      </c>
      <c r="B13" s="39" t="s">
        <v>121</v>
      </c>
      <c r="C13" s="177" t="e">
        <v>#DIV/0!</v>
      </c>
      <c r="D13" s="177" t="e">
        <v>#DIV/0!</v>
      </c>
      <c r="E13" s="25">
        <v>0</v>
      </c>
      <c r="F13" s="177" t="e">
        <v>#DIV/0!</v>
      </c>
      <c r="G13" s="178" t="e">
        <v>#DIV/0!</v>
      </c>
      <c r="H13" s="178" t="e">
        <v>#DIV/0!</v>
      </c>
      <c r="I13" s="177" t="e">
        <v>#DIV/0!</v>
      </c>
      <c r="J13" s="177" t="e">
        <v>#DIV/0!</v>
      </c>
      <c r="K13" s="177" t="e">
        <v>#DIV/0!</v>
      </c>
      <c r="L13" s="177" t="e">
        <v>#DIV/0!</v>
      </c>
      <c r="M13" s="177" t="e">
        <v>#DIV/0!</v>
      </c>
      <c r="N13" s="177" t="e">
        <v>#DIV/0!</v>
      </c>
      <c r="O13" s="178" t="e">
        <v>#DIV/0!</v>
      </c>
      <c r="P13" s="178" t="e">
        <v>#DIV/0!</v>
      </c>
      <c r="Q13" s="178" t="e">
        <v>#DIV/0!</v>
      </c>
      <c r="R13" s="178" t="e">
        <v>#DIV/0!</v>
      </c>
      <c r="S13" s="177" t="e">
        <v>#DIV/0!</v>
      </c>
    </row>
    <row r="14" spans="1:19" ht="35.25" customHeight="1">
      <c r="A14" s="69" t="s">
        <v>27</v>
      </c>
      <c r="B14" s="39" t="s">
        <v>180</v>
      </c>
      <c r="C14" s="177" t="e">
        <v>#DIV/0!</v>
      </c>
      <c r="D14" s="177" t="e">
        <v>#DIV/0!</v>
      </c>
      <c r="E14" s="25">
        <v>0</v>
      </c>
      <c r="F14" s="177" t="e">
        <v>#DIV/0!</v>
      </c>
      <c r="G14" s="178" t="e">
        <v>#DIV/0!</v>
      </c>
      <c r="H14" s="178" t="e">
        <v>#DIV/0!</v>
      </c>
      <c r="I14" s="177" t="e">
        <v>#DIV/0!</v>
      </c>
      <c r="J14" s="177" t="e">
        <v>#DIV/0!</v>
      </c>
      <c r="K14" s="177" t="e">
        <v>#DIV/0!</v>
      </c>
      <c r="L14" s="177" t="e">
        <v>#DIV/0!</v>
      </c>
      <c r="M14" s="177">
        <v>0</v>
      </c>
      <c r="N14" s="177">
        <v>0</v>
      </c>
      <c r="O14" s="178">
        <v>0</v>
      </c>
      <c r="P14" s="178">
        <v>0</v>
      </c>
      <c r="Q14" s="178" t="e">
        <v>#DIV/0!</v>
      </c>
      <c r="R14" s="178" t="e">
        <v>#DIV/0!</v>
      </c>
      <c r="S14" s="177" t="e">
        <v>#DIV/0!</v>
      </c>
    </row>
  </sheetData>
  <sheetProtection/>
  <mergeCells count="25">
    <mergeCell ref="S7:S8"/>
    <mergeCell ref="Q6:Q8"/>
    <mergeCell ref="G7:G8"/>
    <mergeCell ref="H7:H8"/>
    <mergeCell ref="M7:M8"/>
    <mergeCell ref="N7:N8"/>
    <mergeCell ref="R7:R8"/>
    <mergeCell ref="I7:I8"/>
    <mergeCell ref="C6:C8"/>
    <mergeCell ref="P6:P8"/>
    <mergeCell ref="J7:J8"/>
    <mergeCell ref="L7:L8"/>
    <mergeCell ref="E6:E8"/>
    <mergeCell ref="G6:J6"/>
    <mergeCell ref="L6:N6"/>
    <mergeCell ref="A2:S2"/>
    <mergeCell ref="A3:S3"/>
    <mergeCell ref="A4:S4"/>
    <mergeCell ref="R6:S6"/>
    <mergeCell ref="A6:A8"/>
    <mergeCell ref="B6:B8"/>
    <mergeCell ref="O6:O8"/>
    <mergeCell ref="F6:F8"/>
    <mergeCell ref="K6:K8"/>
    <mergeCell ref="D6:D8"/>
  </mergeCells>
  <printOptions/>
  <pageMargins left="0.2" right="0.2" top="0.43" bottom="0.25" header="0.5" footer="0.21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I2">
      <selection activeCell="AG8" sqref="AG8"/>
    </sheetView>
  </sheetViews>
  <sheetFormatPr defaultColWidth="9.140625" defaultRowHeight="12.75"/>
  <cols>
    <col min="1" max="1" width="4.421875" style="2" customWidth="1"/>
    <col min="2" max="2" width="25.00390625" style="2" customWidth="1"/>
    <col min="3" max="3" width="5.28125" style="2" customWidth="1"/>
    <col min="4" max="4" width="9.00390625" style="2" customWidth="1"/>
    <col min="5" max="5" width="8.8515625" style="2" customWidth="1"/>
    <col min="6" max="7" width="8.57421875" style="2" customWidth="1"/>
    <col min="8" max="8" width="9.140625" style="2" customWidth="1"/>
    <col min="9" max="9" width="10.140625" style="2" customWidth="1"/>
    <col min="10" max="10" width="9.421875" style="2" customWidth="1"/>
    <col min="11" max="11" width="10.00390625" style="2" customWidth="1"/>
    <col min="12" max="12" width="7.7109375" style="2" customWidth="1"/>
    <col min="13" max="13" width="9.8515625" style="2" customWidth="1"/>
    <col min="14" max="14" width="10.140625" style="2" customWidth="1"/>
    <col min="15" max="15" width="9.140625" style="2" customWidth="1"/>
    <col min="16" max="16" width="10.7109375" style="2" customWidth="1"/>
    <col min="17" max="17" width="10.00390625" style="2" customWidth="1"/>
    <col min="18" max="18" width="9.00390625" style="2" customWidth="1"/>
    <col min="19" max="19" width="7.7109375" style="2" customWidth="1"/>
    <col min="20" max="20" width="6.57421875" style="2" customWidth="1"/>
    <col min="21" max="21" width="8.28125" style="2" customWidth="1"/>
    <col min="22" max="22" width="8.57421875" style="2" customWidth="1"/>
    <col min="23" max="23" width="8.28125" style="2" customWidth="1"/>
    <col min="24" max="24" width="9.140625" style="2" customWidth="1"/>
    <col min="25" max="25" width="7.7109375" style="2" customWidth="1"/>
    <col min="26" max="26" width="12.8515625" style="2" customWidth="1"/>
    <col min="27" max="27" width="12.57421875" style="2" customWidth="1"/>
    <col min="28" max="28" width="14.421875" style="2" customWidth="1"/>
    <col min="29" max="29" width="12.140625" style="2" customWidth="1"/>
    <col min="30" max="30" width="12.7109375" style="2" customWidth="1"/>
    <col min="31" max="31" width="11.8515625" style="2" customWidth="1"/>
    <col min="32" max="16384" width="9.140625" style="2" customWidth="1"/>
  </cols>
  <sheetData>
    <row r="1" spans="17:25" ht="45" customHeight="1">
      <c r="Q1" s="359"/>
      <c r="R1" s="359"/>
      <c r="S1" s="359"/>
      <c r="T1" s="359"/>
      <c r="U1" s="359"/>
      <c r="V1" s="359"/>
      <c r="W1" s="79"/>
      <c r="X1" s="79"/>
      <c r="Y1" s="79"/>
    </row>
    <row r="2" spans="1:25" ht="36.75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80"/>
      <c r="X2" s="80"/>
      <c r="Y2" s="80"/>
    </row>
    <row r="3" spans="1:25" ht="39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81"/>
      <c r="X3" s="81"/>
      <c r="Y3" s="81"/>
    </row>
    <row r="4" spans="1:25" s="3" customFormat="1" ht="15.75" customHeight="1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82"/>
      <c r="X4" s="82"/>
      <c r="Y4" s="82"/>
    </row>
    <row r="5" spans="2:24" ht="18" thickBot="1">
      <c r="B5" s="4" t="s">
        <v>206</v>
      </c>
      <c r="X5" s="28" t="s">
        <v>86</v>
      </c>
    </row>
    <row r="6" spans="1:25" ht="27.75" customHeight="1" thickTop="1">
      <c r="A6" s="360" t="s">
        <v>2</v>
      </c>
      <c r="B6" s="362" t="s">
        <v>3</v>
      </c>
      <c r="C6" s="348" t="s">
        <v>4</v>
      </c>
      <c r="D6" s="355" t="s">
        <v>5</v>
      </c>
      <c r="E6" s="364" t="s">
        <v>6</v>
      </c>
      <c r="F6" s="355" t="s">
        <v>7</v>
      </c>
      <c r="G6" s="368" t="s">
        <v>8</v>
      </c>
      <c r="H6" s="368"/>
      <c r="I6" s="355" t="s">
        <v>9</v>
      </c>
      <c r="J6" s="368" t="s">
        <v>8</v>
      </c>
      <c r="K6" s="368"/>
      <c r="L6" s="368"/>
      <c r="M6" s="355" t="s">
        <v>10</v>
      </c>
      <c r="N6" s="346" t="s">
        <v>11</v>
      </c>
      <c r="O6" s="367" t="s">
        <v>8</v>
      </c>
      <c r="P6" s="367"/>
      <c r="Q6" s="348" t="s">
        <v>12</v>
      </c>
      <c r="R6" s="346" t="s">
        <v>13</v>
      </c>
      <c r="S6" s="344" t="s">
        <v>14</v>
      </c>
      <c r="T6" s="346" t="s">
        <v>15</v>
      </c>
      <c r="U6" s="344" t="s">
        <v>137</v>
      </c>
      <c r="V6" s="346" t="s">
        <v>138</v>
      </c>
      <c r="W6" s="344" t="s">
        <v>139</v>
      </c>
      <c r="X6" s="346" t="s">
        <v>140</v>
      </c>
      <c r="Y6" s="344" t="s">
        <v>144</v>
      </c>
    </row>
    <row r="7" spans="1:25" ht="282.75" customHeight="1">
      <c r="A7" s="361"/>
      <c r="B7" s="363"/>
      <c r="C7" s="349"/>
      <c r="D7" s="356"/>
      <c r="E7" s="358"/>
      <c r="F7" s="356"/>
      <c r="G7" s="353" t="s">
        <v>16</v>
      </c>
      <c r="H7" s="357" t="s">
        <v>17</v>
      </c>
      <c r="I7" s="356"/>
      <c r="J7" s="353" t="s">
        <v>18</v>
      </c>
      <c r="K7" s="353" t="s">
        <v>19</v>
      </c>
      <c r="L7" s="357" t="s">
        <v>20</v>
      </c>
      <c r="M7" s="356"/>
      <c r="N7" s="347"/>
      <c r="O7" s="365" t="s">
        <v>21</v>
      </c>
      <c r="P7" s="365" t="s">
        <v>22</v>
      </c>
      <c r="Q7" s="349"/>
      <c r="R7" s="347"/>
      <c r="S7" s="345"/>
      <c r="T7" s="347"/>
      <c r="U7" s="345"/>
      <c r="V7" s="347"/>
      <c r="W7" s="345"/>
      <c r="X7" s="347"/>
      <c r="Y7" s="345"/>
    </row>
    <row r="8" spans="1:25" ht="148.5" customHeight="1" thickBot="1">
      <c r="A8" s="5"/>
      <c r="B8" s="6"/>
      <c r="C8" s="349"/>
      <c r="D8" s="356"/>
      <c r="E8" s="358"/>
      <c r="F8" s="356"/>
      <c r="G8" s="354"/>
      <c r="H8" s="358"/>
      <c r="I8" s="356"/>
      <c r="J8" s="354"/>
      <c r="K8" s="354"/>
      <c r="L8" s="358"/>
      <c r="M8" s="356"/>
      <c r="N8" s="347"/>
      <c r="O8" s="366"/>
      <c r="P8" s="366"/>
      <c r="Q8" s="349"/>
      <c r="R8" s="347"/>
      <c r="S8" s="345"/>
      <c r="T8" s="347"/>
      <c r="U8" s="345"/>
      <c r="V8" s="347"/>
      <c r="W8" s="345"/>
      <c r="X8" s="347"/>
      <c r="Y8" s="345"/>
    </row>
    <row r="9" spans="1:25" s="34" customFormat="1" ht="15.75" customHeight="1" thickTop="1">
      <c r="A9" s="19">
        <v>1</v>
      </c>
      <c r="B9" s="20">
        <v>2</v>
      </c>
      <c r="C9" s="21">
        <v>3</v>
      </c>
      <c r="D9" s="22">
        <v>4</v>
      </c>
      <c r="E9" s="23">
        <v>5</v>
      </c>
      <c r="F9" s="22">
        <v>6</v>
      </c>
      <c r="G9" s="23">
        <v>7</v>
      </c>
      <c r="H9" s="23">
        <v>8</v>
      </c>
      <c r="I9" s="22">
        <v>9</v>
      </c>
      <c r="J9" s="23">
        <v>10</v>
      </c>
      <c r="K9" s="23">
        <v>11</v>
      </c>
      <c r="L9" s="23">
        <v>12</v>
      </c>
      <c r="M9" s="22">
        <v>13</v>
      </c>
      <c r="N9" s="22">
        <v>14</v>
      </c>
      <c r="O9" s="23">
        <v>15</v>
      </c>
      <c r="P9" s="23">
        <v>16</v>
      </c>
      <c r="Q9" s="20">
        <v>17</v>
      </c>
      <c r="R9" s="22">
        <v>18</v>
      </c>
      <c r="S9" s="20">
        <v>19</v>
      </c>
      <c r="T9" s="22">
        <v>20</v>
      </c>
      <c r="U9" s="20">
        <v>21</v>
      </c>
      <c r="V9" s="22">
        <v>22</v>
      </c>
      <c r="W9" s="20">
        <v>23</v>
      </c>
      <c r="X9" s="22">
        <v>24</v>
      </c>
      <c r="Y9" s="20">
        <v>25</v>
      </c>
    </row>
    <row r="10" spans="1:25" ht="36.75" customHeight="1">
      <c r="A10" s="54" t="s">
        <v>23</v>
      </c>
      <c r="B10" s="39" t="s">
        <v>95</v>
      </c>
      <c r="C10" s="1">
        <v>100</v>
      </c>
      <c r="D10" s="1">
        <v>685260</v>
      </c>
      <c r="E10" s="1">
        <v>685260</v>
      </c>
      <c r="F10" s="1">
        <v>84112</v>
      </c>
      <c r="G10" s="1">
        <v>1680</v>
      </c>
      <c r="H10" s="1">
        <v>43069</v>
      </c>
      <c r="I10" s="1">
        <v>435483</v>
      </c>
      <c r="J10" s="1">
        <v>26960</v>
      </c>
      <c r="K10" s="1">
        <v>4774</v>
      </c>
      <c r="L10" s="1">
        <v>0</v>
      </c>
      <c r="M10" s="1">
        <v>287865</v>
      </c>
      <c r="N10" s="1">
        <v>46025</v>
      </c>
      <c r="O10" s="1">
        <v>598</v>
      </c>
      <c r="P10" s="1">
        <v>4763</v>
      </c>
      <c r="Q10" s="1">
        <v>769372</v>
      </c>
      <c r="R10" s="1">
        <v>246883</v>
      </c>
      <c r="S10" s="1">
        <v>4835</v>
      </c>
      <c r="T10" s="1">
        <v>81</v>
      </c>
      <c r="U10" s="1">
        <v>251905</v>
      </c>
      <c r="V10" s="1">
        <v>244023</v>
      </c>
      <c r="W10" s="1">
        <v>245787</v>
      </c>
      <c r="X10" s="1">
        <v>245787</v>
      </c>
      <c r="Y10" s="1">
        <v>0</v>
      </c>
    </row>
    <row r="11" spans="1:25" ht="35.25" customHeight="1">
      <c r="A11" s="54" t="s">
        <v>24</v>
      </c>
      <c r="B11" s="39" t="s">
        <v>96</v>
      </c>
      <c r="C11" s="1">
        <v>100</v>
      </c>
      <c r="D11" s="1">
        <v>587928.8</v>
      </c>
      <c r="E11" s="1">
        <v>88306.5</v>
      </c>
      <c r="F11" s="1">
        <v>251280.1</v>
      </c>
      <c r="G11" s="1">
        <v>3217</v>
      </c>
      <c r="H11" s="1">
        <v>6409.3</v>
      </c>
      <c r="I11" s="1">
        <v>747655.5</v>
      </c>
      <c r="J11" s="1">
        <v>162429</v>
      </c>
      <c r="K11" s="1">
        <v>3809.4</v>
      </c>
      <c r="L11" s="1">
        <v>239438.1</v>
      </c>
      <c r="M11" s="1">
        <v>0</v>
      </c>
      <c r="N11" s="1">
        <v>91553.3</v>
      </c>
      <c r="O11" s="1">
        <v>5772</v>
      </c>
      <c r="P11" s="1">
        <v>818</v>
      </c>
      <c r="Q11" s="1">
        <v>839208.9</v>
      </c>
      <c r="R11" s="1">
        <v>58072.6</v>
      </c>
      <c r="S11" s="1">
        <v>975</v>
      </c>
      <c r="T11" s="1">
        <v>25</v>
      </c>
      <c r="U11" s="286">
        <v>70657.8</v>
      </c>
      <c r="V11" s="287">
        <v>58072.6</v>
      </c>
      <c r="W11" s="286">
        <v>68971.3</v>
      </c>
      <c r="X11" s="287">
        <v>41382.3</v>
      </c>
      <c r="Y11" s="288">
        <v>0</v>
      </c>
    </row>
    <row r="12" spans="1:25" ht="33" customHeight="1">
      <c r="A12" s="54" t="s">
        <v>25</v>
      </c>
      <c r="B12" s="55" t="s">
        <v>97</v>
      </c>
      <c r="C12" s="1">
        <v>100</v>
      </c>
      <c r="D12" s="1">
        <v>1972572</v>
      </c>
      <c r="E12" s="1">
        <v>1972272</v>
      </c>
      <c r="F12" s="1">
        <v>156752</v>
      </c>
      <c r="G12" s="1">
        <v>133522</v>
      </c>
      <c r="H12" s="1">
        <v>9423</v>
      </c>
      <c r="I12" s="1">
        <v>444680</v>
      </c>
      <c r="J12" s="1">
        <v>41598</v>
      </c>
      <c r="K12" s="1">
        <v>-1403762</v>
      </c>
      <c r="L12" s="1">
        <v>0</v>
      </c>
      <c r="M12" s="1">
        <v>1665194</v>
      </c>
      <c r="N12" s="1">
        <v>19450</v>
      </c>
      <c r="O12" s="1">
        <v>10357</v>
      </c>
      <c r="P12" s="1">
        <v>4872</v>
      </c>
      <c r="Q12" s="1">
        <v>2129324</v>
      </c>
      <c r="R12" s="1">
        <v>189570</v>
      </c>
      <c r="S12" s="1">
        <v>1623</v>
      </c>
      <c r="T12" s="1">
        <v>69</v>
      </c>
      <c r="U12" s="286">
        <v>189570</v>
      </c>
      <c r="V12" s="287">
        <v>188956</v>
      </c>
      <c r="W12" s="286">
        <v>187947</v>
      </c>
      <c r="X12" s="287">
        <v>187947</v>
      </c>
      <c r="Y12" s="288">
        <v>0</v>
      </c>
    </row>
    <row r="13" spans="1:25" ht="34.5" customHeight="1">
      <c r="A13" s="54" t="s">
        <v>26</v>
      </c>
      <c r="B13" s="39" t="s">
        <v>102</v>
      </c>
      <c r="C13" s="1">
        <v>100</v>
      </c>
      <c r="D13" s="1">
        <v>131140</v>
      </c>
      <c r="E13" s="1">
        <v>121825</v>
      </c>
      <c r="F13" s="1">
        <v>281742</v>
      </c>
      <c r="G13" s="1">
        <v>1791</v>
      </c>
      <c r="H13" s="1">
        <v>18236</v>
      </c>
      <c r="I13" s="1">
        <v>297051</v>
      </c>
      <c r="J13" s="1">
        <v>50000</v>
      </c>
      <c r="K13" s="1">
        <v>43277</v>
      </c>
      <c r="L13" s="1">
        <v>3511</v>
      </c>
      <c r="M13" s="1">
        <v>0</v>
      </c>
      <c r="N13" s="1">
        <v>115831</v>
      </c>
      <c r="O13" s="1">
        <v>8612</v>
      </c>
      <c r="P13" s="1">
        <v>18795</v>
      </c>
      <c r="Q13" s="1">
        <v>412882</v>
      </c>
      <c r="R13" s="1">
        <v>324718</v>
      </c>
      <c r="S13" s="1">
        <v>2985</v>
      </c>
      <c r="T13" s="1">
        <v>82</v>
      </c>
      <c r="U13" s="286">
        <v>329082</v>
      </c>
      <c r="V13" s="287">
        <v>324718</v>
      </c>
      <c r="W13" s="286">
        <v>324866</v>
      </c>
      <c r="X13" s="287">
        <v>221528</v>
      </c>
      <c r="Y13" s="288">
        <v>0</v>
      </c>
    </row>
    <row r="14" spans="1:25" ht="33" customHeight="1">
      <c r="A14" s="54" t="s">
        <v>27</v>
      </c>
      <c r="B14" s="39" t="s">
        <v>103</v>
      </c>
      <c r="C14" s="1">
        <v>100</v>
      </c>
      <c r="D14" s="1">
        <v>780778</v>
      </c>
      <c r="E14" s="1">
        <v>779403</v>
      </c>
      <c r="F14" s="1">
        <v>332815</v>
      </c>
      <c r="G14" s="1">
        <v>2299</v>
      </c>
      <c r="H14" s="1">
        <v>273310</v>
      </c>
      <c r="I14" s="1">
        <v>1048288</v>
      </c>
      <c r="J14" s="1">
        <v>176562</v>
      </c>
      <c r="K14" s="1">
        <v>56377</v>
      </c>
      <c r="L14" s="1">
        <v>26484</v>
      </c>
      <c r="M14" s="1">
        <v>5579</v>
      </c>
      <c r="N14" s="1">
        <v>59726</v>
      </c>
      <c r="O14" s="1">
        <v>19598</v>
      </c>
      <c r="P14" s="1">
        <v>15035</v>
      </c>
      <c r="Q14" s="1">
        <v>1113593</v>
      </c>
      <c r="R14" s="1">
        <v>179396</v>
      </c>
      <c r="S14" s="1">
        <v>19449</v>
      </c>
      <c r="T14" s="1">
        <v>70</v>
      </c>
      <c r="U14" s="286">
        <v>304075</v>
      </c>
      <c r="V14" s="287">
        <v>179396</v>
      </c>
      <c r="W14" s="286">
        <v>278908</v>
      </c>
      <c r="X14" s="287">
        <v>144850</v>
      </c>
      <c r="Y14" s="288">
        <v>0</v>
      </c>
    </row>
    <row r="15" spans="1:25" ht="25.5" customHeight="1">
      <c r="A15" s="54" t="s">
        <v>28</v>
      </c>
      <c r="B15" s="39" t="s">
        <v>104</v>
      </c>
      <c r="C15" s="1">
        <v>100</v>
      </c>
      <c r="D15" s="1">
        <v>167712</v>
      </c>
      <c r="E15" s="1">
        <v>167604</v>
      </c>
      <c r="F15" s="1">
        <v>8308</v>
      </c>
      <c r="G15" s="1">
        <v>4288</v>
      </c>
      <c r="H15" s="1">
        <v>4020</v>
      </c>
      <c r="I15" s="1">
        <v>92678</v>
      </c>
      <c r="J15" s="1">
        <v>127570</v>
      </c>
      <c r="K15" s="1">
        <v>-34892</v>
      </c>
      <c r="L15" s="1">
        <v>0</v>
      </c>
      <c r="M15" s="1">
        <v>81955</v>
      </c>
      <c r="N15" s="1">
        <v>1387</v>
      </c>
      <c r="O15" s="1">
        <v>110</v>
      </c>
      <c r="P15" s="1">
        <v>1268</v>
      </c>
      <c r="Q15" s="1">
        <v>176020</v>
      </c>
      <c r="R15" s="1">
        <v>8754.5</v>
      </c>
      <c r="S15" s="1">
        <v>-6959</v>
      </c>
      <c r="T15" s="1">
        <v>11</v>
      </c>
      <c r="U15" s="286">
        <v>19938</v>
      </c>
      <c r="V15" s="287">
        <v>16415</v>
      </c>
      <c r="W15" s="286">
        <v>26897</v>
      </c>
      <c r="X15" s="287">
        <v>26897</v>
      </c>
      <c r="Y15" s="288">
        <v>0</v>
      </c>
    </row>
    <row r="16" spans="1:25" ht="36" customHeight="1">
      <c r="A16" s="54" t="s">
        <v>29</v>
      </c>
      <c r="B16" s="39" t="s">
        <v>98</v>
      </c>
      <c r="C16" s="1">
        <v>100</v>
      </c>
      <c r="D16" s="1">
        <v>624622</v>
      </c>
      <c r="E16" s="1">
        <v>624622</v>
      </c>
      <c r="F16" s="1">
        <v>23724</v>
      </c>
      <c r="G16" s="1">
        <v>965</v>
      </c>
      <c r="H16" s="1">
        <v>170</v>
      </c>
      <c r="I16" s="1">
        <v>614327</v>
      </c>
      <c r="J16" s="1">
        <v>13000</v>
      </c>
      <c r="K16" s="1">
        <v>41342</v>
      </c>
      <c r="L16" s="1">
        <v>1950</v>
      </c>
      <c r="M16" s="1">
        <v>7776</v>
      </c>
      <c r="N16" s="1">
        <v>26243</v>
      </c>
      <c r="O16" s="1">
        <v>2647</v>
      </c>
      <c r="P16" s="1">
        <v>4081</v>
      </c>
      <c r="Q16" s="1">
        <v>648346</v>
      </c>
      <c r="R16" s="1">
        <v>196970</v>
      </c>
      <c r="S16" s="1">
        <v>7373</v>
      </c>
      <c r="T16" s="1">
        <v>75</v>
      </c>
      <c r="U16" s="286">
        <v>196970</v>
      </c>
      <c r="V16" s="287">
        <v>137976</v>
      </c>
      <c r="W16" s="286">
        <v>189037</v>
      </c>
      <c r="X16" s="287">
        <v>173437</v>
      </c>
      <c r="Y16" s="288">
        <v>0</v>
      </c>
    </row>
    <row r="17" spans="1:25" ht="38.25" customHeight="1">
      <c r="A17" s="54" t="s">
        <v>30</v>
      </c>
      <c r="B17" s="39" t="s">
        <v>99</v>
      </c>
      <c r="C17" s="1">
        <v>100</v>
      </c>
      <c r="D17" s="1">
        <v>62712</v>
      </c>
      <c r="E17" s="1">
        <v>62712</v>
      </c>
      <c r="F17" s="1">
        <v>981889</v>
      </c>
      <c r="G17" s="1">
        <v>27921</v>
      </c>
      <c r="H17" s="1">
        <v>937385</v>
      </c>
      <c r="I17" s="1">
        <v>171340</v>
      </c>
      <c r="J17" s="1">
        <v>100</v>
      </c>
      <c r="K17" s="1">
        <v>160421</v>
      </c>
      <c r="L17" s="1">
        <v>10819</v>
      </c>
      <c r="M17" s="1">
        <v>0</v>
      </c>
      <c r="N17" s="1">
        <v>873261</v>
      </c>
      <c r="O17" s="1">
        <v>865514</v>
      </c>
      <c r="P17" s="1">
        <v>0</v>
      </c>
      <c r="Q17" s="1">
        <v>1044601</v>
      </c>
      <c r="R17" s="1">
        <v>187584</v>
      </c>
      <c r="S17" s="1">
        <v>39184</v>
      </c>
      <c r="T17" s="1">
        <v>31</v>
      </c>
      <c r="U17" s="286">
        <v>215033</v>
      </c>
      <c r="V17" s="287">
        <v>166659</v>
      </c>
      <c r="W17" s="286">
        <v>168503</v>
      </c>
      <c r="X17" s="287">
        <v>140328</v>
      </c>
      <c r="Y17" s="288">
        <v>7347</v>
      </c>
    </row>
    <row r="18" spans="1:25" ht="36" customHeight="1">
      <c r="A18" s="54" t="s">
        <v>31</v>
      </c>
      <c r="B18" s="39" t="s">
        <v>100</v>
      </c>
      <c r="C18" s="1">
        <v>98.4</v>
      </c>
      <c r="D18" s="1">
        <v>1231697</v>
      </c>
      <c r="E18" s="1">
        <v>1230908</v>
      </c>
      <c r="F18" s="1">
        <v>117611</v>
      </c>
      <c r="G18" s="1">
        <v>1046</v>
      </c>
      <c r="H18" s="1">
        <v>38596</v>
      </c>
      <c r="I18" s="1">
        <v>977934</v>
      </c>
      <c r="J18" s="1">
        <v>434496</v>
      </c>
      <c r="K18" s="1">
        <v>-107523</v>
      </c>
      <c r="L18" s="1">
        <v>61359</v>
      </c>
      <c r="M18" s="1">
        <v>336796</v>
      </c>
      <c r="N18" s="1">
        <v>34578</v>
      </c>
      <c r="O18" s="1">
        <v>2069</v>
      </c>
      <c r="P18" s="1">
        <v>5955</v>
      </c>
      <c r="Q18" s="1">
        <v>1349308</v>
      </c>
      <c r="R18" s="1">
        <v>315010</v>
      </c>
      <c r="S18" s="1">
        <v>-989</v>
      </c>
      <c r="T18" s="1">
        <v>84</v>
      </c>
      <c r="U18" s="286">
        <v>321431</v>
      </c>
      <c r="V18" s="287">
        <v>315010</v>
      </c>
      <c r="W18" s="286">
        <v>317595</v>
      </c>
      <c r="X18" s="287">
        <v>204500</v>
      </c>
      <c r="Y18" s="288">
        <v>0</v>
      </c>
    </row>
    <row r="19" spans="1:25" ht="63.75" customHeight="1">
      <c r="A19" s="54" t="s">
        <v>32</v>
      </c>
      <c r="B19" s="39" t="s">
        <v>101</v>
      </c>
      <c r="C19" s="1">
        <v>80</v>
      </c>
      <c r="D19" s="1">
        <v>2907971</v>
      </c>
      <c r="E19" s="1">
        <v>1813605</v>
      </c>
      <c r="F19" s="1">
        <v>367992</v>
      </c>
      <c r="G19" s="1">
        <v>9331</v>
      </c>
      <c r="H19" s="1">
        <v>57569</v>
      </c>
      <c r="I19" s="1">
        <v>2750789</v>
      </c>
      <c r="J19" s="1">
        <v>89515</v>
      </c>
      <c r="K19" s="1">
        <v>17244</v>
      </c>
      <c r="L19" s="1">
        <v>0</v>
      </c>
      <c r="M19" s="1">
        <v>191330</v>
      </c>
      <c r="N19" s="1">
        <v>333844</v>
      </c>
      <c r="O19" s="1">
        <v>8378</v>
      </c>
      <c r="P19" s="1">
        <v>27188</v>
      </c>
      <c r="Q19" s="1">
        <v>3275963</v>
      </c>
      <c r="R19" s="1">
        <v>532349</v>
      </c>
      <c r="S19" s="1">
        <v>-109516</v>
      </c>
      <c r="T19" s="1">
        <v>175</v>
      </c>
      <c r="U19" s="286">
        <v>548713</v>
      </c>
      <c r="V19" s="286">
        <v>532349</v>
      </c>
      <c r="W19" s="286">
        <v>658229</v>
      </c>
      <c r="X19" s="286">
        <v>499809</v>
      </c>
      <c r="Y19" s="288">
        <v>0</v>
      </c>
    </row>
    <row r="20" spans="1:25" ht="69.75" customHeight="1">
      <c r="A20" s="54" t="s">
        <v>33</v>
      </c>
      <c r="B20" s="39" t="s">
        <v>192</v>
      </c>
      <c r="C20" s="1">
        <v>100</v>
      </c>
      <c r="D20" s="1">
        <v>755231</v>
      </c>
      <c r="E20" s="1">
        <v>752133</v>
      </c>
      <c r="F20" s="1">
        <v>5418</v>
      </c>
      <c r="G20" s="1">
        <v>0</v>
      </c>
      <c r="H20" s="1">
        <v>831</v>
      </c>
      <c r="I20" s="1">
        <v>358440</v>
      </c>
      <c r="J20" s="1">
        <v>87800</v>
      </c>
      <c r="K20" s="1">
        <v>-98808</v>
      </c>
      <c r="L20" s="1">
        <v>0</v>
      </c>
      <c r="M20" s="1">
        <v>397805</v>
      </c>
      <c r="N20" s="1">
        <v>4404</v>
      </c>
      <c r="O20" s="1">
        <v>24</v>
      </c>
      <c r="P20" s="1">
        <v>678</v>
      </c>
      <c r="Q20" s="1">
        <v>760649</v>
      </c>
      <c r="R20" s="1">
        <v>0</v>
      </c>
      <c r="S20" s="1">
        <v>-9318</v>
      </c>
      <c r="T20" s="1">
        <v>5</v>
      </c>
      <c r="U20" s="286">
        <v>0</v>
      </c>
      <c r="V20" s="286">
        <v>0</v>
      </c>
      <c r="W20" s="286">
        <v>15262</v>
      </c>
      <c r="X20" s="286">
        <v>15262</v>
      </c>
      <c r="Y20" s="288">
        <v>0</v>
      </c>
    </row>
    <row r="21" spans="1:25" ht="38.25" customHeight="1">
      <c r="A21" s="54" t="s">
        <v>34</v>
      </c>
      <c r="B21" s="39" t="s">
        <v>194</v>
      </c>
      <c r="C21" s="1">
        <v>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</row>
    <row r="22" spans="1:25" s="52" customFormat="1" ht="19.5" customHeight="1">
      <c r="A22" s="69"/>
      <c r="B22" s="289" t="s">
        <v>66</v>
      </c>
      <c r="C22" s="93"/>
      <c r="D22" s="290">
        <f aca="true" t="shared" si="0" ref="D22:Y22">SUM(D10:D21)</f>
        <v>9907623.8</v>
      </c>
      <c r="E22" s="290">
        <f t="shared" si="0"/>
        <v>8298650.5</v>
      </c>
      <c r="F22" s="290">
        <f t="shared" si="0"/>
        <v>2611643.1</v>
      </c>
      <c r="G22" s="290">
        <f t="shared" si="0"/>
        <v>186060</v>
      </c>
      <c r="H22" s="290">
        <f t="shared" si="0"/>
        <v>1389018.3</v>
      </c>
      <c r="I22" s="290">
        <f t="shared" si="0"/>
        <v>7938665.5</v>
      </c>
      <c r="J22" s="290">
        <f t="shared" si="0"/>
        <v>1210030</v>
      </c>
      <c r="K22" s="290">
        <f t="shared" si="0"/>
        <v>-1317740.6</v>
      </c>
      <c r="L22" s="290">
        <f t="shared" si="0"/>
        <v>343561.1</v>
      </c>
      <c r="M22" s="290">
        <f t="shared" si="0"/>
        <v>2974300</v>
      </c>
      <c r="N22" s="290">
        <f t="shared" si="0"/>
        <v>1606302.3</v>
      </c>
      <c r="O22" s="290">
        <f t="shared" si="0"/>
        <v>923679</v>
      </c>
      <c r="P22" s="290">
        <f t="shared" si="0"/>
        <v>83453</v>
      </c>
      <c r="Q22" s="290">
        <f t="shared" si="0"/>
        <v>12519266.9</v>
      </c>
      <c r="R22" s="290">
        <f t="shared" si="0"/>
        <v>2239307.1</v>
      </c>
      <c r="S22" s="290">
        <f t="shared" si="0"/>
        <v>-50358</v>
      </c>
      <c r="T22" s="290">
        <f t="shared" si="0"/>
        <v>708</v>
      </c>
      <c r="U22" s="290">
        <f t="shared" si="0"/>
        <v>2447374.8</v>
      </c>
      <c r="V22" s="290">
        <f t="shared" si="0"/>
        <v>2163574.6</v>
      </c>
      <c r="W22" s="290">
        <f t="shared" si="0"/>
        <v>2482002.3</v>
      </c>
      <c r="X22" s="290">
        <f t="shared" si="0"/>
        <v>1901727.3</v>
      </c>
      <c r="Y22" s="290">
        <f t="shared" si="0"/>
        <v>7347</v>
      </c>
    </row>
    <row r="24" spans="1:16" ht="17.25">
      <c r="A24" s="2" t="s">
        <v>218</v>
      </c>
      <c r="P24" s="52"/>
    </row>
    <row r="25" ht="17.25">
      <c r="P25" s="52"/>
    </row>
  </sheetData>
  <sheetProtection/>
  <mergeCells count="32">
    <mergeCell ref="A6:A7"/>
    <mergeCell ref="B6:B7"/>
    <mergeCell ref="Q6:Q8"/>
    <mergeCell ref="Q1:V1"/>
    <mergeCell ref="A2:V2"/>
    <mergeCell ref="A3:V3"/>
    <mergeCell ref="A4:V4"/>
    <mergeCell ref="C6:C8"/>
    <mergeCell ref="D6:D8"/>
    <mergeCell ref="E6:E8"/>
    <mergeCell ref="F6:F8"/>
    <mergeCell ref="G6:H6"/>
    <mergeCell ref="S6:S8"/>
    <mergeCell ref="T6:T8"/>
    <mergeCell ref="W6:W8"/>
    <mergeCell ref="I6:I8"/>
    <mergeCell ref="J6:L6"/>
    <mergeCell ref="M6:M8"/>
    <mergeCell ref="N6:N8"/>
    <mergeCell ref="O6:P6"/>
    <mergeCell ref="G7:G8"/>
    <mergeCell ref="H7:H8"/>
    <mergeCell ref="J7:J8"/>
    <mergeCell ref="K7:K8"/>
    <mergeCell ref="L7:L8"/>
    <mergeCell ref="O7:O8"/>
    <mergeCell ref="P7:P8"/>
    <mergeCell ref="R6:R8"/>
    <mergeCell ref="U6:U8"/>
    <mergeCell ref="V6:V8"/>
    <mergeCell ref="X6:X8"/>
    <mergeCell ref="Y6:Y8"/>
  </mergeCells>
  <printOptions/>
  <pageMargins left="0.2" right="0.2" top="0.38" bottom="0.28" header="0.5" footer="0.2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7">
      <selection activeCell="J17" sqref="J17"/>
    </sheetView>
  </sheetViews>
  <sheetFormatPr defaultColWidth="9.140625" defaultRowHeight="12.75"/>
  <cols>
    <col min="1" max="1" width="3.8515625" style="2" customWidth="1"/>
    <col min="2" max="2" width="37.7109375" style="2" customWidth="1"/>
    <col min="3" max="3" width="13.28125" style="2" customWidth="1"/>
    <col min="4" max="4" width="12.140625" style="2" customWidth="1"/>
    <col min="5" max="5" width="12.57421875" style="2" customWidth="1"/>
    <col min="6" max="6" width="11.57421875" style="2" customWidth="1"/>
    <col min="7" max="7" width="11.421875" style="2" customWidth="1"/>
    <col min="8" max="9" width="11.28125" style="2" customWidth="1"/>
    <col min="10" max="10" width="10.8515625" style="2" customWidth="1"/>
    <col min="11" max="11" width="10.140625" style="2" customWidth="1"/>
    <col min="12" max="12" width="9.57421875" style="2" customWidth="1"/>
    <col min="13" max="13" width="9.140625" style="2" customWidth="1"/>
    <col min="14" max="14" width="9.8515625" style="2" customWidth="1"/>
    <col min="15" max="15" width="10.28125" style="2" customWidth="1"/>
    <col min="16" max="16" width="8.57421875" style="2" customWidth="1"/>
    <col min="17" max="17" width="9.28125" style="2" customWidth="1"/>
    <col min="18" max="18" width="12.7109375" style="2" customWidth="1"/>
    <col min="19" max="19" width="10.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32.2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136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28.5" customHeight="1">
      <c r="A5" s="26" t="s">
        <v>206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 t="s">
        <v>44</v>
      </c>
      <c r="R5" s="27"/>
      <c r="S5" s="27"/>
    </row>
    <row r="6" spans="1:19" ht="25.5" customHeight="1">
      <c r="A6" s="342" t="s">
        <v>2</v>
      </c>
      <c r="B6" s="343" t="s">
        <v>3</v>
      </c>
      <c r="C6" s="341" t="s">
        <v>45</v>
      </c>
      <c r="D6" s="341" t="s">
        <v>46</v>
      </c>
      <c r="E6" s="341" t="s">
        <v>47</v>
      </c>
      <c r="F6" s="341" t="s">
        <v>48</v>
      </c>
      <c r="G6" s="341" t="s">
        <v>53</v>
      </c>
      <c r="H6" s="341" t="s">
        <v>54</v>
      </c>
      <c r="I6" s="341" t="s">
        <v>55</v>
      </c>
      <c r="J6" s="341" t="s">
        <v>56</v>
      </c>
      <c r="K6" s="341" t="s">
        <v>49</v>
      </c>
      <c r="L6" s="341" t="s">
        <v>57</v>
      </c>
      <c r="M6" s="341" t="s">
        <v>58</v>
      </c>
      <c r="N6" s="341" t="s">
        <v>59</v>
      </c>
      <c r="O6" s="341" t="s">
        <v>50</v>
      </c>
      <c r="P6" s="341" t="s">
        <v>51</v>
      </c>
      <c r="Q6" s="340" t="s">
        <v>52</v>
      </c>
      <c r="R6" s="340" t="s">
        <v>60</v>
      </c>
      <c r="S6" s="340" t="s">
        <v>61</v>
      </c>
    </row>
    <row r="7" spans="1:19" ht="239.25" customHeight="1">
      <c r="A7" s="342"/>
      <c r="B7" s="343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0"/>
      <c r="R7" s="340"/>
      <c r="S7" s="340"/>
    </row>
    <row r="8" spans="1:19" ht="148.5" customHeight="1">
      <c r="A8" s="342"/>
      <c r="B8" s="343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0"/>
      <c r="R8" s="340"/>
      <c r="S8" s="340"/>
    </row>
    <row r="9" spans="1:19" s="34" customFormat="1" ht="15.75" customHeight="1">
      <c r="A9" s="192">
        <v>1</v>
      </c>
      <c r="B9" s="192">
        <v>2</v>
      </c>
      <c r="C9" s="192">
        <v>3</v>
      </c>
      <c r="D9" s="192">
        <v>4</v>
      </c>
      <c r="E9" s="192">
        <v>5</v>
      </c>
      <c r="F9" s="192">
        <v>6</v>
      </c>
      <c r="G9" s="192">
        <v>7</v>
      </c>
      <c r="H9" s="192">
        <v>8</v>
      </c>
      <c r="I9" s="192">
        <v>9</v>
      </c>
      <c r="J9" s="192">
        <v>10</v>
      </c>
      <c r="K9" s="192">
        <v>11</v>
      </c>
      <c r="L9" s="192">
        <v>12</v>
      </c>
      <c r="M9" s="192">
        <v>13</v>
      </c>
      <c r="N9" s="192">
        <v>14</v>
      </c>
      <c r="O9" s="192">
        <v>15</v>
      </c>
      <c r="P9" s="192">
        <v>16</v>
      </c>
      <c r="Q9" s="192">
        <v>17</v>
      </c>
      <c r="R9" s="192">
        <v>18</v>
      </c>
      <c r="S9" s="192">
        <v>19</v>
      </c>
    </row>
    <row r="10" spans="1:19" ht="36" customHeight="1">
      <c r="A10" s="69" t="s">
        <v>23</v>
      </c>
      <c r="B10" s="73" t="s">
        <v>111</v>
      </c>
      <c r="C10" s="36">
        <v>0.6078234129904968</v>
      </c>
      <c r="D10" s="36">
        <v>3.7932471334870868</v>
      </c>
      <c r="E10" s="156">
        <v>136616.6</v>
      </c>
      <c r="F10" s="35">
        <v>0.736373622701268</v>
      </c>
      <c r="G10" s="36">
        <v>77.50619589039175</v>
      </c>
      <c r="H10" s="36">
        <v>43.66393832148317</v>
      </c>
      <c r="I10" s="35">
        <v>0.6982513994725503</v>
      </c>
      <c r="J10" s="36">
        <v>0.8514838887952617</v>
      </c>
      <c r="K10" s="36">
        <v>2.3140123696567048</v>
      </c>
      <c r="L10" s="36">
        <v>1.5991489231492488</v>
      </c>
      <c r="M10" s="36">
        <v>1.7060524478407455</v>
      </c>
      <c r="N10" s="36">
        <v>3.1247174317000757</v>
      </c>
      <c r="O10" s="36">
        <v>5.515775427565563</v>
      </c>
      <c r="P10" s="36">
        <v>10.102409014254354</v>
      </c>
      <c r="Q10" s="36">
        <v>7.9274707162690765</v>
      </c>
      <c r="R10" s="36">
        <v>3.233063224138607</v>
      </c>
      <c r="S10" s="36">
        <v>0.4321498074568871</v>
      </c>
    </row>
    <row r="11" spans="1:19" ht="36" customHeight="1">
      <c r="A11" s="69" t="s">
        <v>24</v>
      </c>
      <c r="B11" s="73" t="s">
        <v>112</v>
      </c>
      <c r="C11" s="36">
        <v>0.05951030498192715</v>
      </c>
      <c r="D11" s="36">
        <v>0.7251991266482075</v>
      </c>
      <c r="E11" s="156">
        <v>-270348</v>
      </c>
      <c r="F11" s="35">
        <v>-0.378931610993373</v>
      </c>
      <c r="G11" s="36">
        <v>808.7793364057367</v>
      </c>
      <c r="H11" s="36">
        <v>88.99622867796438</v>
      </c>
      <c r="I11" s="35">
        <v>1225.093317516805</v>
      </c>
      <c r="J11" s="36">
        <v>2174.7220245156186</v>
      </c>
      <c r="K11" s="36">
        <v>0.9151812470406069</v>
      </c>
      <c r="L11" s="36">
        <v>0.5369398393822072</v>
      </c>
      <c r="M11" s="36">
        <v>2.1036776172846534</v>
      </c>
      <c r="N11" s="36">
        <v>13.307270217711439</v>
      </c>
      <c r="O11" s="36">
        <v>0.0008760364606374917</v>
      </c>
      <c r="P11" s="36">
        <v>0.0055415591279227875</v>
      </c>
      <c r="Q11" s="36">
        <v>0.0008714566009771287</v>
      </c>
      <c r="R11" s="36">
        <v>0.0004164309461866339</v>
      </c>
      <c r="S11" s="36">
        <v>1.0926797322756217</v>
      </c>
    </row>
    <row r="12" spans="1:19" ht="28.5" customHeight="1">
      <c r="A12" s="69" t="s">
        <v>25</v>
      </c>
      <c r="B12" s="73" t="s">
        <v>113</v>
      </c>
      <c r="C12" s="36">
        <v>0.3219415494383948</v>
      </c>
      <c r="D12" s="36">
        <v>1.5197457587512269</v>
      </c>
      <c r="E12" s="156">
        <v>133452</v>
      </c>
      <c r="F12" s="35">
        <v>0.34199520265698996</v>
      </c>
      <c r="G12" s="36">
        <v>57.892808085778135</v>
      </c>
      <c r="H12" s="36">
        <v>36.66589301162268</v>
      </c>
      <c r="I12" s="35">
        <v>0.5218032762938569</v>
      </c>
      <c r="J12" s="36">
        <v>0.5832585376621227</v>
      </c>
      <c r="K12" s="36">
        <v>1.0911895678618462</v>
      </c>
      <c r="L12" s="36">
        <v>1.4231298720269845</v>
      </c>
      <c r="M12" s="36">
        <v>1.3144390213860107</v>
      </c>
      <c r="N12" s="36">
        <v>2.1920845492465726</v>
      </c>
      <c r="O12" s="36">
        <v>4.261497482640225</v>
      </c>
      <c r="P12" s="36">
        <v>7.106881822862037</v>
      </c>
      <c r="Q12" s="36">
        <v>8.609154108150982</v>
      </c>
      <c r="R12" s="36">
        <v>3.242065560520783</v>
      </c>
      <c r="S12" s="36">
        <v>0.916431048694381</v>
      </c>
    </row>
    <row r="13" spans="1:19" ht="36.75" customHeight="1">
      <c r="A13" s="69" t="s">
        <v>26</v>
      </c>
      <c r="B13" s="73" t="s">
        <v>198</v>
      </c>
      <c r="C13" s="36">
        <v>0.5744711366081032</v>
      </c>
      <c r="D13" s="36">
        <v>2.352384367156687</v>
      </c>
      <c r="E13" s="156">
        <v>18859</v>
      </c>
      <c r="F13" s="35">
        <v>0.5748994025118888</v>
      </c>
      <c r="G13" s="36">
        <v>163.22094866479696</v>
      </c>
      <c r="H13" s="36">
        <v>62.0091028061195</v>
      </c>
      <c r="I13" s="35">
        <v>0.52440733320208</v>
      </c>
      <c r="J13" s="36">
        <v>0.8385004690377199</v>
      </c>
      <c r="K13" s="36">
        <v>1.102639653241124</v>
      </c>
      <c r="L13" s="36">
        <v>0.8456941150103655</v>
      </c>
      <c r="M13" s="36">
        <v>2.447557003257329</v>
      </c>
      <c r="N13" s="36">
        <v>5.887366048288913</v>
      </c>
      <c r="O13" s="36">
        <v>1.1826609872212477</v>
      </c>
      <c r="P13" s="36">
        <v>2.8447787461276053</v>
      </c>
      <c r="Q13" s="36">
        <v>2.6059495152492214</v>
      </c>
      <c r="R13" s="36">
        <v>0.4832005896685162</v>
      </c>
      <c r="S13" s="36">
        <v>0.9069145999425807</v>
      </c>
    </row>
    <row r="14" spans="1:19" ht="39.75" customHeight="1">
      <c r="A14" s="69" t="s">
        <v>27</v>
      </c>
      <c r="B14" s="73" t="s">
        <v>166</v>
      </c>
      <c r="C14" s="36">
        <v>5.875</v>
      </c>
      <c r="D14" s="36">
        <v>11.328125</v>
      </c>
      <c r="E14" s="156">
        <v>1322</v>
      </c>
      <c r="F14" s="35">
        <v>0.9117241379310345</v>
      </c>
      <c r="G14" s="36">
        <v>1041.5172413793102</v>
      </c>
      <c r="H14" s="36">
        <v>91.23972933784437</v>
      </c>
      <c r="I14" s="35">
        <v>0.9922667955534075</v>
      </c>
      <c r="J14" s="36">
        <v>0.9922667955534075</v>
      </c>
      <c r="K14" s="36">
        <v>128.3125</v>
      </c>
      <c r="L14" s="36">
        <v>1.0875380744272283</v>
      </c>
      <c r="M14" s="36">
        <v>2.149529956089942</v>
      </c>
      <c r="N14" s="36">
        <v>15.96410593127599</v>
      </c>
      <c r="O14" s="36">
        <v>1.0491262193145314</v>
      </c>
      <c r="P14" s="36">
        <v>7.791639308382578</v>
      </c>
      <c r="Q14" s="36">
        <v>1.0837798343886995</v>
      </c>
      <c r="R14" s="36">
        <v>0.48807238826432686</v>
      </c>
      <c r="S14" s="36">
        <v>0.007793472966390648</v>
      </c>
    </row>
    <row r="15" spans="1:19" ht="39.75" customHeight="1">
      <c r="A15" s="69" t="s">
        <v>28</v>
      </c>
      <c r="B15" s="73" t="s">
        <v>167</v>
      </c>
      <c r="C15" s="36">
        <v>0.7443764586108585</v>
      </c>
      <c r="D15" s="36">
        <v>0.9410808447576218</v>
      </c>
      <c r="E15" s="156">
        <v>-28705</v>
      </c>
      <c r="F15" s="35">
        <v>-0.06260796356720351</v>
      </c>
      <c r="G15" s="36">
        <v>51.490987768491216</v>
      </c>
      <c r="H15" s="36">
        <v>33.98947259303625</v>
      </c>
      <c r="I15" s="35">
        <v>0.29856687898089174</v>
      </c>
      <c r="J15" s="36">
        <v>0.29856687898089174</v>
      </c>
      <c r="K15" s="36">
        <v>0.42565266742338254</v>
      </c>
      <c r="L15" s="36">
        <v>0.8784098610640461</v>
      </c>
      <c r="M15" s="36">
        <v>1.1008513530145174</v>
      </c>
      <c r="N15" s="36">
        <v>1.6631563842440498</v>
      </c>
      <c r="O15" s="36">
        <v>9.587085761375008</v>
      </c>
      <c r="P15" s="36">
        <v>14.484083474724855</v>
      </c>
      <c r="Q15" s="36">
        <v>34.5581675708258</v>
      </c>
      <c r="R15" s="36">
        <v>8.708792277106442</v>
      </c>
      <c r="S15" s="36">
        <v>2.3493333333333335</v>
      </c>
    </row>
    <row r="16" spans="1:19" ht="36" customHeight="1">
      <c r="A16" s="69" t="s">
        <v>29</v>
      </c>
      <c r="B16" s="73" t="s">
        <v>175</v>
      </c>
      <c r="C16" s="36">
        <v>0.1056073192635833</v>
      </c>
      <c r="D16" s="36">
        <v>2.0495902559497083</v>
      </c>
      <c r="E16" s="156">
        <v>37399</v>
      </c>
      <c r="F16" s="35">
        <v>0.512097602388027</v>
      </c>
      <c r="G16" s="36">
        <v>1147.9426544891896</v>
      </c>
      <c r="H16" s="36">
        <v>91.98681128173055</v>
      </c>
      <c r="I16" s="35">
        <v>0.28281132561979844</v>
      </c>
      <c r="J16" s="36">
        <v>0.9609034601183912</v>
      </c>
      <c r="K16" s="36">
        <v>0.394333228789768</v>
      </c>
      <c r="L16" s="36">
        <v>0.3074476891623348</v>
      </c>
      <c r="M16" s="36">
        <v>0.6261875338019826</v>
      </c>
      <c r="N16" s="36">
        <v>6.676982458953493</v>
      </c>
      <c r="O16" s="36">
        <v>2.3286377109552525</v>
      </c>
      <c r="P16" s="36">
        <v>24.830058584690097</v>
      </c>
      <c r="Q16" s="36">
        <v>8.41086323957323</v>
      </c>
      <c r="R16" s="36">
        <v>3.718754502850948</v>
      </c>
      <c r="S16" s="36">
        <v>2.5359262851600386</v>
      </c>
    </row>
    <row r="17" spans="1:19" ht="31.5" customHeight="1">
      <c r="A17" s="69" t="s">
        <v>30</v>
      </c>
      <c r="B17" s="73" t="s">
        <v>183</v>
      </c>
      <c r="C17" s="36">
        <v>0.198114254021076</v>
      </c>
      <c r="D17" s="36">
        <v>0.9416084303937882</v>
      </c>
      <c r="E17" s="156">
        <v>-2632</v>
      </c>
      <c r="F17" s="35">
        <v>-0.06201258158000141</v>
      </c>
      <c r="G17" s="36">
        <v>503.3739368093679</v>
      </c>
      <c r="H17" s="36">
        <v>83.4265297356398</v>
      </c>
      <c r="I17" s="35">
        <v>0.186442266390722</v>
      </c>
      <c r="J17" s="36">
        <v>0.8239876605880745</v>
      </c>
      <c r="K17" s="36">
        <v>0.22916906654379296</v>
      </c>
      <c r="L17" s="36">
        <v>0.22348078840330077</v>
      </c>
      <c r="M17" s="36">
        <v>3.1411894715692186</v>
      </c>
      <c r="N17" s="36">
        <v>15.736934288935416</v>
      </c>
      <c r="O17" s="36">
        <v>0.0325497287522604</v>
      </c>
      <c r="P17" s="36">
        <v>0.16306973747785475</v>
      </c>
      <c r="Q17" s="36">
        <v>0.16964771918066435</v>
      </c>
      <c r="R17" s="36">
        <v>0.010362230310163301</v>
      </c>
      <c r="S17" s="36">
        <v>4.363590667281029</v>
      </c>
    </row>
    <row r="18" spans="1:19" ht="26.25" customHeight="1">
      <c r="A18" s="69" t="s">
        <v>31</v>
      </c>
      <c r="B18" s="73" t="s">
        <v>114</v>
      </c>
      <c r="C18" s="36">
        <v>0.7798205476513906</v>
      </c>
      <c r="D18" s="36">
        <v>2.7308607993136484</v>
      </c>
      <c r="E18" s="156">
        <v>48419.100000000006</v>
      </c>
      <c r="F18" s="35">
        <v>0.6338150958659879</v>
      </c>
      <c r="G18" s="36">
        <v>230.4009131714775</v>
      </c>
      <c r="H18" s="36">
        <v>69.73373982531938</v>
      </c>
      <c r="I18" s="35">
        <v>0.8892572747408488</v>
      </c>
      <c r="J18" s="36">
        <v>0.8892572747408488</v>
      </c>
      <c r="K18" s="36">
        <v>8.02993851433474</v>
      </c>
      <c r="L18" s="36">
        <v>1.2762285637666866</v>
      </c>
      <c r="M18" s="36">
        <v>2.630063786954656</v>
      </c>
      <c r="N18" s="36">
        <v>13.53341219594402</v>
      </c>
      <c r="O18" s="36">
        <v>5.393848836439216</v>
      </c>
      <c r="P18" s="36">
        <v>27.754908450592445</v>
      </c>
      <c r="Q18" s="36">
        <v>6.616940339536883</v>
      </c>
      <c r="R18" s="36">
        <v>2.0508433533791743</v>
      </c>
      <c r="S18" s="36">
        <v>0.12453395480112808</v>
      </c>
    </row>
    <row r="19" spans="1:19" ht="40.5" customHeight="1">
      <c r="A19" s="69" t="s">
        <v>32</v>
      </c>
      <c r="B19" s="73" t="s">
        <v>184</v>
      </c>
      <c r="C19" s="36">
        <v>4.696058091286307</v>
      </c>
      <c r="D19" s="36">
        <v>7.299792531120332</v>
      </c>
      <c r="E19" s="156">
        <v>6073</v>
      </c>
      <c r="F19" s="35">
        <v>0.8630098053147648</v>
      </c>
      <c r="G19" s="36">
        <v>291.50206053716073</v>
      </c>
      <c r="H19" s="36">
        <v>74.4573502722323</v>
      </c>
      <c r="I19" s="35">
        <v>0.9650090744101634</v>
      </c>
      <c r="J19" s="36">
        <v>0.9650090744101634</v>
      </c>
      <c r="K19" s="36">
        <v>27.57883817427386</v>
      </c>
      <c r="L19" s="36">
        <v>1.2960561595086042</v>
      </c>
      <c r="M19" s="36">
        <v>1.7158902361199744</v>
      </c>
      <c r="N19" s="36">
        <v>6.270522388059701</v>
      </c>
      <c r="O19" s="36">
        <v>0.1692041207038016</v>
      </c>
      <c r="P19" s="36">
        <v>0.6183368869936033</v>
      </c>
      <c r="Q19" s="36">
        <v>0.17452794703979538</v>
      </c>
      <c r="R19" s="36">
        <v>0.09861010753602244</v>
      </c>
      <c r="S19" s="36">
        <v>0.03625968554878507</v>
      </c>
    </row>
    <row r="20" spans="1:19" ht="17.25">
      <c r="A20" s="69" t="s">
        <v>33</v>
      </c>
      <c r="B20" s="73" t="s">
        <v>115</v>
      </c>
      <c r="C20" s="36">
        <v>4.270863309352518</v>
      </c>
      <c r="D20" s="36">
        <v>6.555755395683454</v>
      </c>
      <c r="E20" s="156">
        <v>15445</v>
      </c>
      <c r="F20" s="35">
        <v>0.8474622770919067</v>
      </c>
      <c r="G20" s="36">
        <v>394.9026063100137</v>
      </c>
      <c r="H20" s="36">
        <v>79.79400416869927</v>
      </c>
      <c r="I20" s="35">
        <v>0.9669608408355138</v>
      </c>
      <c r="J20" s="36">
        <v>0.9691782340680296</v>
      </c>
      <c r="K20" s="36">
        <v>29.26711409395973</v>
      </c>
      <c r="L20" s="36">
        <v>1.2118214280751969</v>
      </c>
      <c r="M20" s="36">
        <v>1.6799114425541832</v>
      </c>
      <c r="N20" s="36">
        <v>7.142110833389628</v>
      </c>
      <c r="O20" s="36">
        <v>8.366348170589607</v>
      </c>
      <c r="P20" s="36">
        <v>35.569366569839445</v>
      </c>
      <c r="Q20" s="36">
        <v>9.055677857273894</v>
      </c>
      <c r="R20" s="36">
        <v>4.980231670944024</v>
      </c>
      <c r="S20" s="36">
        <v>0.03416804256099798</v>
      </c>
    </row>
    <row r="21" spans="1:19" ht="30.75" customHeight="1">
      <c r="A21" s="69" t="s">
        <v>34</v>
      </c>
      <c r="B21" s="73" t="s">
        <v>176</v>
      </c>
      <c r="C21" s="36">
        <v>0.19510140061832015</v>
      </c>
      <c r="D21" s="36">
        <v>0.29518630621755276</v>
      </c>
      <c r="E21" s="156">
        <v>-108745</v>
      </c>
      <c r="F21" s="35">
        <v>-2.3876910240646407</v>
      </c>
      <c r="G21" s="36">
        <v>626.3086246267345</v>
      </c>
      <c r="H21" s="36">
        <v>86.23174823906406</v>
      </c>
      <c r="I21" s="35">
        <v>0.49235768916835454</v>
      </c>
      <c r="J21" s="36">
        <v>0.5335741709241513</v>
      </c>
      <c r="K21" s="36">
        <v>0.9698909619289794</v>
      </c>
      <c r="L21" s="36">
        <v>0.5709703203550619</v>
      </c>
      <c r="M21" s="36">
        <v>0.9679084145446925</v>
      </c>
      <c r="N21" s="36">
        <v>5.159835207038615</v>
      </c>
      <c r="O21" s="36">
        <v>0.34027268387532456</v>
      </c>
      <c r="P21" s="36">
        <v>1.8139639534793504</v>
      </c>
      <c r="Q21" s="36">
        <v>0.7177635739591199</v>
      </c>
      <c r="R21" s="36">
        <v>0.35155462930383763</v>
      </c>
      <c r="S21" s="36">
        <v>1.0310437350721755</v>
      </c>
    </row>
    <row r="22" spans="1:19" ht="42.75" customHeight="1">
      <c r="A22" s="69" t="s">
        <v>35</v>
      </c>
      <c r="B22" s="73" t="s">
        <v>177</v>
      </c>
      <c r="C22" s="36">
        <v>0.291497975708502</v>
      </c>
      <c r="D22" s="36">
        <v>14.48582995951417</v>
      </c>
      <c r="E22" s="156">
        <v>3331</v>
      </c>
      <c r="F22" s="35">
        <v>0.9309670206819453</v>
      </c>
      <c r="G22" s="36">
        <v>745.8077138065959</v>
      </c>
      <c r="H22" s="36">
        <v>88.17698179294848</v>
      </c>
      <c r="I22" s="35">
        <v>0.2744936060535968</v>
      </c>
      <c r="J22" s="36">
        <v>0.9918382182863563</v>
      </c>
      <c r="K22" s="36">
        <v>0.3783476042995081</v>
      </c>
      <c r="L22" s="36">
        <v>0.3112984822934233</v>
      </c>
      <c r="M22" s="36">
        <v>0</v>
      </c>
      <c r="N22" s="36">
        <v>0</v>
      </c>
      <c r="O22" s="36">
        <v>0.10225286143088037</v>
      </c>
      <c r="P22" s="36">
        <v>0.8555264247274733</v>
      </c>
      <c r="Q22" s="36">
        <v>0.37317924641868305</v>
      </c>
      <c r="R22" s="36">
        <v>0</v>
      </c>
      <c r="S22" s="36">
        <v>2.6430721078608403</v>
      </c>
    </row>
    <row r="23" spans="1:19" ht="28.5" customHeight="1">
      <c r="A23" s="69" t="s">
        <v>36</v>
      </c>
      <c r="B23" s="73" t="s">
        <v>116</v>
      </c>
      <c r="C23" s="36">
        <v>0.11383804769828064</v>
      </c>
      <c r="D23" s="36">
        <v>1.11522462562396</v>
      </c>
      <c r="E23" s="156">
        <v>831</v>
      </c>
      <c r="F23" s="35">
        <v>0.10331965684446102</v>
      </c>
      <c r="G23" s="36">
        <v>28.68332711674748</v>
      </c>
      <c r="H23" s="36">
        <v>22.28985507246377</v>
      </c>
      <c r="I23" s="35">
        <v>0.30318840579710143</v>
      </c>
      <c r="J23" s="36">
        <v>0.30318840579710143</v>
      </c>
      <c r="K23" s="36">
        <v>0.435108153078203</v>
      </c>
      <c r="L23" s="36">
        <v>1.3602080624187256</v>
      </c>
      <c r="M23" s="36">
        <v>7.1629702002931115</v>
      </c>
      <c r="N23" s="36">
        <v>9.869152588005655</v>
      </c>
      <c r="O23" s="36">
        <v>5.63751831949194</v>
      </c>
      <c r="P23" s="36">
        <v>7.767382378676718</v>
      </c>
      <c r="Q23" s="36">
        <v>18.38750796685787</v>
      </c>
      <c r="R23" s="36">
        <v>0.7870364055488112</v>
      </c>
      <c r="S23" s="36">
        <v>2.298279158699809</v>
      </c>
    </row>
    <row r="24" spans="1:19" ht="39.75" customHeight="1">
      <c r="A24" s="69" t="s">
        <v>37</v>
      </c>
      <c r="B24" s="73" t="s">
        <v>117</v>
      </c>
      <c r="C24" s="36">
        <v>0.18190693133745525</v>
      </c>
      <c r="D24" s="36">
        <v>1.5557883176049463</v>
      </c>
      <c r="E24" s="156">
        <v>27327</v>
      </c>
      <c r="F24" s="35">
        <v>0.3572390352310609</v>
      </c>
      <c r="G24" s="36">
        <v>124.71011177201123</v>
      </c>
      <c r="H24" s="36">
        <v>55.498219812440375</v>
      </c>
      <c r="I24" s="35">
        <v>0.38029111302445723</v>
      </c>
      <c r="J24" s="36">
        <v>0.7139599283270891</v>
      </c>
      <c r="K24" s="36">
        <v>0.6136608995240465</v>
      </c>
      <c r="L24" s="36">
        <v>0.6852311917565542</v>
      </c>
      <c r="M24" s="36">
        <v>2.2160511436962893</v>
      </c>
      <c r="N24" s="36">
        <v>5.272411118293471</v>
      </c>
      <c r="O24" s="36">
        <v>0.30973126737144113</v>
      </c>
      <c r="P24" s="36">
        <v>0.7369101486748545</v>
      </c>
      <c r="Q24" s="36">
        <v>0.8719729535406692</v>
      </c>
      <c r="R24" s="36">
        <v>0.13976720178705854</v>
      </c>
      <c r="S24" s="36">
        <v>1.6295644724563632</v>
      </c>
    </row>
    <row r="25" spans="1:19" ht="49.5" customHeight="1">
      <c r="A25" s="69" t="s">
        <v>38</v>
      </c>
      <c r="B25" s="73" t="s">
        <v>141</v>
      </c>
      <c r="C25" s="36">
        <v>0.993952711878249</v>
      </c>
      <c r="D25" s="36">
        <v>1.3294670447487926</v>
      </c>
      <c r="E25" s="156">
        <v>173470</v>
      </c>
      <c r="F25" s="35">
        <v>0.24781888806506405</v>
      </c>
      <c r="G25" s="36">
        <v>852.9574120662242</v>
      </c>
      <c r="H25" s="36">
        <v>89.5063516235025</v>
      </c>
      <c r="I25" s="35">
        <v>0.6524890867794235</v>
      </c>
      <c r="J25" s="36">
        <v>0.9210686208798367</v>
      </c>
      <c r="K25" s="36">
        <v>1.8776082805817529</v>
      </c>
      <c r="L25" s="36">
        <v>0.7289864604693237</v>
      </c>
      <c r="M25" s="36">
        <v>0.9029954408324535</v>
      </c>
      <c r="N25" s="36">
        <v>6.015008979811293</v>
      </c>
      <c r="O25" s="36">
        <v>0.3241563991565936</v>
      </c>
      <c r="P25" s="36">
        <v>2.1592619005835942</v>
      </c>
      <c r="Q25" s="36">
        <v>0.5314671175973239</v>
      </c>
      <c r="R25" s="36">
        <v>0.35897899867330474</v>
      </c>
      <c r="S25" s="36">
        <v>0.5325924530382679</v>
      </c>
    </row>
    <row r="26" spans="1:19" ht="35.25" customHeight="1">
      <c r="A26" s="69" t="s">
        <v>39</v>
      </c>
      <c r="B26" s="73" t="s">
        <v>185</v>
      </c>
      <c r="C26" s="36">
        <v>1.9717532467532468</v>
      </c>
      <c r="D26" s="36">
        <v>4.464935064935065</v>
      </c>
      <c r="E26" s="156">
        <v>32016</v>
      </c>
      <c r="F26" s="35">
        <v>0.7760325770796975</v>
      </c>
      <c r="G26" s="36">
        <v>341.71272057397715</v>
      </c>
      <c r="H26" s="36">
        <v>77.36085121794626</v>
      </c>
      <c r="I26" s="35">
        <v>0.30492830606970195</v>
      </c>
      <c r="J26" s="36">
        <v>0.9492956819017412</v>
      </c>
      <c r="K26" s="36">
        <v>0.43870050921722653</v>
      </c>
      <c r="L26" s="36">
        <v>0.394163586968087</v>
      </c>
      <c r="M26" s="36">
        <v>1.9425983820543398</v>
      </c>
      <c r="N26" s="36">
        <v>5.706705440773678</v>
      </c>
      <c r="O26" s="36">
        <v>-1.7123334975528228</v>
      </c>
      <c r="P26" s="36">
        <v>-5.0302640922463056</v>
      </c>
      <c r="Q26" s="36">
        <v>-6.692700835012958</v>
      </c>
      <c r="R26" s="36">
        <v>-0.8814655223495003</v>
      </c>
      <c r="S26" s="36">
        <v>2.279459401094155</v>
      </c>
    </row>
    <row r="27" spans="1:19" ht="35.25" customHeight="1">
      <c r="A27" s="69" t="s">
        <v>40</v>
      </c>
      <c r="B27" s="73" t="s">
        <v>186</v>
      </c>
      <c r="C27" s="36">
        <v>0.4260972339023115</v>
      </c>
      <c r="D27" s="36">
        <v>0.8527626883651158</v>
      </c>
      <c r="E27" s="156">
        <v>-6478</v>
      </c>
      <c r="F27" s="35">
        <v>-0.17265918601242036</v>
      </c>
      <c r="G27" s="36">
        <v>1087.361070391002</v>
      </c>
      <c r="H27" s="36">
        <v>91.57796204594533</v>
      </c>
      <c r="I27" s="35">
        <v>0.17000309774044528</v>
      </c>
      <c r="J27" s="36">
        <v>0.9012381982823253</v>
      </c>
      <c r="K27" s="36">
        <v>0.2048237737726909</v>
      </c>
      <c r="L27" s="36">
        <v>0.18563756382256408</v>
      </c>
      <c r="M27" s="36">
        <v>0.793886423373243</v>
      </c>
      <c r="N27" s="36">
        <v>8.651614860508918</v>
      </c>
      <c r="O27" s="36">
        <v>5.754668176134479</v>
      </c>
      <c r="P27" s="36">
        <v>62.71321847071762</v>
      </c>
      <c r="Q27" s="36">
        <v>32.753981038899305</v>
      </c>
      <c r="R27" s="36">
        <v>7.2487298015284765</v>
      </c>
      <c r="S27" s="36">
        <v>4.882245754878919</v>
      </c>
    </row>
    <row r="28" spans="1:19" ht="35.25" customHeight="1">
      <c r="A28" s="69" t="s">
        <v>41</v>
      </c>
      <c r="B28" s="73" t="s">
        <v>187</v>
      </c>
      <c r="C28" s="36">
        <v>0.3583284799068142</v>
      </c>
      <c r="D28" s="36">
        <v>1.788147932440303</v>
      </c>
      <c r="E28" s="156">
        <v>16239</v>
      </c>
      <c r="F28" s="35">
        <v>0.4407621529191434</v>
      </c>
      <c r="G28" s="36">
        <v>415.28648589962813</v>
      </c>
      <c r="H28" s="36">
        <v>80.59331988390652</v>
      </c>
      <c r="I28" s="35">
        <v>0.5719289743846361</v>
      </c>
      <c r="J28" s="36">
        <v>0.8914704999288902</v>
      </c>
      <c r="K28" s="36">
        <v>1.3360609341930403</v>
      </c>
      <c r="L28" s="36">
        <v>0.7096481137748033</v>
      </c>
      <c r="M28" s="36">
        <v>1.4333328386046673</v>
      </c>
      <c r="N28" s="36">
        <v>6.7462481517271895</v>
      </c>
      <c r="O28" s="36">
        <v>3.9266614225428063</v>
      </c>
      <c r="P28" s="36">
        <v>18.48156384254462</v>
      </c>
      <c r="Q28" s="36">
        <v>7.309884968548245</v>
      </c>
      <c r="R28" s="36">
        <v>2.7395321706055134</v>
      </c>
      <c r="S28" s="36">
        <v>0.7484688567770932</v>
      </c>
    </row>
    <row r="29" spans="1:19" ht="35.25" customHeight="1">
      <c r="A29" s="69" t="s">
        <v>42</v>
      </c>
      <c r="B29" s="73" t="s">
        <v>189</v>
      </c>
      <c r="C29" s="36">
        <v>0.0698856416772554</v>
      </c>
      <c r="D29" s="36">
        <v>1.4567979669631512</v>
      </c>
      <c r="E29" s="156">
        <v>1438</v>
      </c>
      <c r="F29" s="35">
        <v>0.3135630178805059</v>
      </c>
      <c r="G29" s="36">
        <v>535.0632359354557</v>
      </c>
      <c r="H29" s="36">
        <v>84.2535366021151</v>
      </c>
      <c r="I29" s="35">
        <v>0.2134665567916495</v>
      </c>
      <c r="J29" s="36">
        <v>0.8919104518610081</v>
      </c>
      <c r="K29" s="36">
        <v>0.27140175492207624</v>
      </c>
      <c r="L29" s="36">
        <v>0.25336213220311354</v>
      </c>
      <c r="M29" s="36">
        <v>3.770038730654596</v>
      </c>
      <c r="N29" s="36">
        <v>19.890346451395896</v>
      </c>
      <c r="O29" s="36">
        <v>2.9613809151910235</v>
      </c>
      <c r="P29" s="36">
        <v>15.623948873192061</v>
      </c>
      <c r="Q29" s="36">
        <v>14.942898504101656</v>
      </c>
      <c r="R29" s="36">
        <v>0.7855041093110563</v>
      </c>
      <c r="S29" s="36">
        <v>3.684574553643236</v>
      </c>
    </row>
    <row r="30" spans="1:19" ht="57.75" customHeight="1">
      <c r="A30" s="69" t="s">
        <v>188</v>
      </c>
      <c r="B30" s="73" t="s">
        <v>191</v>
      </c>
      <c r="C30" s="36">
        <v>0.012861736334405145</v>
      </c>
      <c r="D30" s="36">
        <v>2.427652733118971</v>
      </c>
      <c r="E30" s="156">
        <v>444</v>
      </c>
      <c r="F30" s="35">
        <v>0.5880794701986755</v>
      </c>
      <c r="G30" s="36">
        <v>2020.662251655629</v>
      </c>
      <c r="H30" s="36">
        <v>95.28449191181063</v>
      </c>
      <c r="I30" s="35">
        <v>0.027730934982199737</v>
      </c>
      <c r="J30" s="36">
        <v>0.980575854100306</v>
      </c>
      <c r="K30" s="36">
        <v>0.028521873193293506</v>
      </c>
      <c r="L30" s="36">
        <v>0.029103303618248557</v>
      </c>
      <c r="M30" s="36">
        <v>0.8214175177963479</v>
      </c>
      <c r="N30" s="36">
        <v>16.163215590742997</v>
      </c>
      <c r="O30" s="36">
        <v>1.2813370473537604</v>
      </c>
      <c r="P30" s="36">
        <v>25.213154689403165</v>
      </c>
      <c r="Q30" s="36">
        <v>46.62162162162162</v>
      </c>
      <c r="R30" s="36">
        <v>1.5599095704596835</v>
      </c>
      <c r="S30" s="36">
        <v>35.060810810810814</v>
      </c>
    </row>
    <row r="31" spans="1:19" ht="61.5" customHeight="1">
      <c r="A31" s="69" t="s">
        <v>190</v>
      </c>
      <c r="B31" s="73" t="s">
        <v>199</v>
      </c>
      <c r="C31" s="36">
        <v>10.998409130209234</v>
      </c>
      <c r="D31" s="36">
        <v>32.297250561992044</v>
      </c>
      <c r="E31" s="156">
        <v>180992</v>
      </c>
      <c r="F31" s="35">
        <v>0.9690376121001205</v>
      </c>
      <c r="G31" s="36">
        <v>1769.3807522420022</v>
      </c>
      <c r="H31" s="36">
        <v>94.65063498273067</v>
      </c>
      <c r="I31" s="35">
        <v>0.36635238377471646</v>
      </c>
      <c r="J31" s="36">
        <v>0.9983435942904095</v>
      </c>
      <c r="K31" s="36">
        <v>0.5781643308203794</v>
      </c>
      <c r="L31" s="36">
        <v>0.3870575024050908</v>
      </c>
      <c r="M31" s="36">
        <v>0</v>
      </c>
      <c r="N31" s="36">
        <v>0</v>
      </c>
      <c r="O31" s="36">
        <v>-0.08211669895795932</v>
      </c>
      <c r="P31" s="36">
        <v>-1.430153576668257</v>
      </c>
      <c r="Q31" s="36">
        <v>-0.2241675510551096</v>
      </c>
      <c r="R31" s="36">
        <v>0</v>
      </c>
      <c r="S31" s="36">
        <v>1.729612061299357</v>
      </c>
    </row>
    <row r="32" spans="1:19" s="52" customFormat="1" ht="18" customHeight="1">
      <c r="A32" s="69"/>
      <c r="B32" s="92"/>
      <c r="C32" s="93"/>
      <c r="D32" s="1"/>
      <c r="E32" s="1"/>
      <c r="F32" s="1"/>
      <c r="G32" s="1"/>
      <c r="H32" s="1"/>
      <c r="I32" s="1"/>
      <c r="J32" s="36"/>
      <c r="K32" s="36"/>
      <c r="L32" s="36"/>
      <c r="M32" s="36"/>
      <c r="N32" s="36"/>
      <c r="O32" s="36"/>
      <c r="P32" s="36"/>
      <c r="Q32" s="36"/>
      <c r="R32" s="36"/>
      <c r="S32" s="36"/>
    </row>
  </sheetData>
  <sheetProtection/>
  <mergeCells count="22">
    <mergeCell ref="A3:S3"/>
    <mergeCell ref="H6:H8"/>
    <mergeCell ref="I6:I8"/>
    <mergeCell ref="A2:S2"/>
    <mergeCell ref="C6:C8"/>
    <mergeCell ref="D6:D8"/>
    <mergeCell ref="O6:O8"/>
    <mergeCell ref="P6:P8"/>
    <mergeCell ref="G6:G8"/>
    <mergeCell ref="A4:S4"/>
    <mergeCell ref="E6:E8"/>
    <mergeCell ref="Q6:Q8"/>
    <mergeCell ref="F6:F8"/>
    <mergeCell ref="M6:M8"/>
    <mergeCell ref="N6:N8"/>
    <mergeCell ref="B6:B8"/>
    <mergeCell ref="R6:R8"/>
    <mergeCell ref="S6:S8"/>
    <mergeCell ref="L6:L8"/>
    <mergeCell ref="A6:A8"/>
    <mergeCell ref="J6:J8"/>
    <mergeCell ref="K6:K8"/>
  </mergeCells>
  <printOptions/>
  <pageMargins left="0.2" right="0.21" top="0.2" bottom="0.22" header="0.2" footer="0.22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Z22"/>
  <sheetViews>
    <sheetView zoomScalePageLayoutView="0" workbookViewId="0" topLeftCell="H19">
      <selection activeCell="Q20" sqref="Q20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9.7109375" style="2" customWidth="1"/>
    <col min="4" max="11" width="9.57421875" style="2" customWidth="1"/>
    <col min="12" max="12" width="13.140625" style="2" customWidth="1"/>
    <col min="13" max="13" width="9.57421875" style="2" customWidth="1"/>
    <col min="14" max="14" width="11.00390625" style="2" customWidth="1"/>
    <col min="15" max="17" width="9.57421875" style="2" customWidth="1"/>
    <col min="18" max="18" width="10.140625" style="2" customWidth="1"/>
    <col min="19" max="19" width="8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87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30.75" customHeight="1" thickBot="1">
      <c r="A5" s="26" t="s">
        <v>206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 t="s">
        <v>86</v>
      </c>
      <c r="S5" s="27"/>
    </row>
    <row r="6" spans="1:19" ht="3.75" customHeight="1">
      <c r="A6" s="342" t="s">
        <v>2</v>
      </c>
      <c r="B6" s="343" t="s">
        <v>3</v>
      </c>
      <c r="C6" s="492" t="s">
        <v>45</v>
      </c>
      <c r="D6" s="495" t="s">
        <v>46</v>
      </c>
      <c r="E6" s="476" t="s">
        <v>47</v>
      </c>
      <c r="F6" s="489" t="s">
        <v>48</v>
      </c>
      <c r="G6" s="479"/>
      <c r="H6" s="479"/>
      <c r="I6" s="479"/>
      <c r="J6" s="479"/>
      <c r="K6" s="486" t="s">
        <v>49</v>
      </c>
      <c r="L6" s="480"/>
      <c r="M6" s="481"/>
      <c r="N6" s="482"/>
      <c r="O6" s="473" t="s">
        <v>50</v>
      </c>
      <c r="P6" s="473" t="s">
        <v>65</v>
      </c>
      <c r="Q6" s="483" t="s">
        <v>52</v>
      </c>
      <c r="R6" s="471"/>
      <c r="S6" s="472"/>
    </row>
    <row r="7" spans="1:19" ht="282.75" customHeight="1">
      <c r="A7" s="342"/>
      <c r="B7" s="343"/>
      <c r="C7" s="493"/>
      <c r="D7" s="496"/>
      <c r="E7" s="477"/>
      <c r="F7" s="490"/>
      <c r="G7" s="412" t="s">
        <v>53</v>
      </c>
      <c r="H7" s="341" t="s">
        <v>54</v>
      </c>
      <c r="I7" s="341" t="s">
        <v>55</v>
      </c>
      <c r="J7" s="341" t="s">
        <v>56</v>
      </c>
      <c r="K7" s="487"/>
      <c r="L7" s="341" t="s">
        <v>57</v>
      </c>
      <c r="M7" s="341" t="s">
        <v>58</v>
      </c>
      <c r="N7" s="341" t="s">
        <v>59</v>
      </c>
      <c r="O7" s="474"/>
      <c r="P7" s="474"/>
      <c r="Q7" s="484"/>
      <c r="R7" s="340" t="s">
        <v>60</v>
      </c>
      <c r="S7" s="340" t="s">
        <v>61</v>
      </c>
    </row>
    <row r="8" spans="1:19" ht="148.5" customHeight="1" thickBot="1">
      <c r="A8" s="342"/>
      <c r="B8" s="343"/>
      <c r="C8" s="494"/>
      <c r="D8" s="497"/>
      <c r="E8" s="478"/>
      <c r="F8" s="491"/>
      <c r="G8" s="413"/>
      <c r="H8" s="370"/>
      <c r="I8" s="370"/>
      <c r="J8" s="370"/>
      <c r="K8" s="488"/>
      <c r="L8" s="370"/>
      <c r="M8" s="370"/>
      <c r="N8" s="370"/>
      <c r="O8" s="475"/>
      <c r="P8" s="475"/>
      <c r="Q8" s="485"/>
      <c r="R8" s="374"/>
      <c r="S8" s="374"/>
    </row>
    <row r="9" spans="1:19" s="34" customFormat="1" ht="15.75" customHeight="1" thickBot="1" thickTop="1">
      <c r="A9" s="95">
        <v>1</v>
      </c>
      <c r="B9" s="95">
        <v>2</v>
      </c>
      <c r="C9" s="87">
        <v>3</v>
      </c>
      <c r="D9" s="86">
        <v>4</v>
      </c>
      <c r="E9" s="85">
        <v>5</v>
      </c>
      <c r="F9" s="86">
        <v>6</v>
      </c>
      <c r="G9" s="85">
        <v>7</v>
      </c>
      <c r="H9" s="85">
        <v>8</v>
      </c>
      <c r="I9" s="85">
        <v>9</v>
      </c>
      <c r="J9" s="85">
        <v>10</v>
      </c>
      <c r="K9" s="86">
        <v>11</v>
      </c>
      <c r="L9" s="85">
        <v>12</v>
      </c>
      <c r="M9" s="85">
        <v>13</v>
      </c>
      <c r="N9" s="85">
        <v>14</v>
      </c>
      <c r="O9" s="86">
        <v>15</v>
      </c>
      <c r="P9" s="88">
        <v>16</v>
      </c>
      <c r="Q9" s="86">
        <v>17</v>
      </c>
      <c r="R9" s="85">
        <v>18</v>
      </c>
      <c r="S9" s="85">
        <v>19</v>
      </c>
    </row>
    <row r="10" spans="1:19" ht="32.25" customHeight="1">
      <c r="A10" s="54" t="s">
        <v>23</v>
      </c>
      <c r="B10" s="39" t="s">
        <v>95</v>
      </c>
      <c r="C10" s="48">
        <v>0.9357740358500815</v>
      </c>
      <c r="D10" s="48">
        <v>1.8275285171102662</v>
      </c>
      <c r="E10" s="49">
        <v>38087</v>
      </c>
      <c r="F10" s="48">
        <v>0.45281291611185087</v>
      </c>
      <c r="G10" s="50">
        <v>814.6994483545749</v>
      </c>
      <c r="H10" s="50">
        <v>89.06744721669102</v>
      </c>
      <c r="I10" s="48">
        <v>0.5660239779976396</v>
      </c>
      <c r="J10" s="48">
        <v>0.9401797829918427</v>
      </c>
      <c r="K10" s="48">
        <v>1.3042708676510228</v>
      </c>
      <c r="L10" s="48">
        <v>0.6355003940110323</v>
      </c>
      <c r="M10" s="48">
        <v>0.30328321465490715</v>
      </c>
      <c r="N10" s="48">
        <v>3.081838495050494</v>
      </c>
      <c r="O10" s="50">
        <v>0.5939551702047026</v>
      </c>
      <c r="P10" s="50">
        <v>6.035526595014293</v>
      </c>
      <c r="Q10" s="50">
        <v>1.1102614797822188</v>
      </c>
      <c r="R10" s="50">
        <v>1.9584175500135692</v>
      </c>
      <c r="S10" s="50">
        <v>0.766711903794178</v>
      </c>
    </row>
    <row r="11" spans="1:19" ht="35.25" customHeight="1">
      <c r="A11" s="54" t="s">
        <v>24</v>
      </c>
      <c r="B11" s="39" t="s">
        <v>96</v>
      </c>
      <c r="C11" s="48">
        <v>0.07000621495893648</v>
      </c>
      <c r="D11" s="48">
        <v>2.7446318155653593</v>
      </c>
      <c r="E11" s="49">
        <v>159726.8</v>
      </c>
      <c r="F11" s="48">
        <v>0.6356524054232706</v>
      </c>
      <c r="G11" s="50">
        <v>233.97348218183615</v>
      </c>
      <c r="H11" s="50">
        <v>70.05750296499478</v>
      </c>
      <c r="I11" s="48">
        <v>0.8909051131369078</v>
      </c>
      <c r="J11" s="48">
        <v>0.8909051131369078</v>
      </c>
      <c r="K11" s="48">
        <v>8.16634135525426</v>
      </c>
      <c r="L11" s="48">
        <v>1.271676944555191</v>
      </c>
      <c r="M11" s="48">
        <v>0.07054109472520907</v>
      </c>
      <c r="N11" s="48">
        <v>0.24778218842848826</v>
      </c>
      <c r="O11" s="50">
        <v>0.11843376628061916</v>
      </c>
      <c r="P11" s="50">
        <v>0.4160096736116104</v>
      </c>
      <c r="Q11" s="50">
        <v>0.13040765432742754</v>
      </c>
      <c r="R11" s="50">
        <v>1.6789329218943185</v>
      </c>
      <c r="S11" s="50">
        <v>0.12245385742497715</v>
      </c>
    </row>
    <row r="12" spans="1:19" ht="34.5" customHeight="1">
      <c r="A12" s="54" t="s">
        <v>25</v>
      </c>
      <c r="B12" s="55" t="s">
        <v>97</v>
      </c>
      <c r="C12" s="48">
        <v>0.48447300771208224</v>
      </c>
      <c r="D12" s="48">
        <v>8.059228791773778</v>
      </c>
      <c r="E12" s="49">
        <v>137302</v>
      </c>
      <c r="F12" s="48">
        <v>0.8759186485658875</v>
      </c>
      <c r="G12" s="50">
        <v>1258.4030825762989</v>
      </c>
      <c r="H12" s="50">
        <v>92.63841482085394</v>
      </c>
      <c r="I12" s="48">
        <v>0.2088362315927496</v>
      </c>
      <c r="J12" s="48">
        <v>0.9908656456227423</v>
      </c>
      <c r="K12" s="48">
        <v>0.26396081308573205</v>
      </c>
      <c r="L12" s="48">
        <v>0.22543156853083182</v>
      </c>
      <c r="M12" s="48">
        <v>0.08754660308373523</v>
      </c>
      <c r="N12" s="48">
        <v>1.2510270141851694</v>
      </c>
      <c r="O12" s="50">
        <v>0.07495286005428194</v>
      </c>
      <c r="P12" s="50">
        <v>1.0710644321477714</v>
      </c>
      <c r="Q12" s="50">
        <v>0.36498155977332014</v>
      </c>
      <c r="R12" s="50">
        <v>0.8561481247032758</v>
      </c>
      <c r="S12" s="50">
        <v>3.788441126203112</v>
      </c>
    </row>
    <row r="13" spans="1:19" ht="28.5" customHeight="1">
      <c r="A13" s="54" t="s">
        <v>26</v>
      </c>
      <c r="B13" s="39" t="s">
        <v>102</v>
      </c>
      <c r="C13" s="48">
        <v>0.1574362649031779</v>
      </c>
      <c r="D13" s="48">
        <v>2.4323540330308813</v>
      </c>
      <c r="E13" s="49">
        <v>165911</v>
      </c>
      <c r="F13" s="48">
        <v>0.5888756379950452</v>
      </c>
      <c r="G13" s="50">
        <v>46.54613085730917</v>
      </c>
      <c r="H13" s="50">
        <v>31.76210152053129</v>
      </c>
      <c r="I13" s="48">
        <v>0.7194573752306954</v>
      </c>
      <c r="J13" s="48">
        <v>0.7194573752306954</v>
      </c>
      <c r="K13" s="48">
        <v>2.564520724158472</v>
      </c>
      <c r="L13" s="48">
        <v>2.265144120786945</v>
      </c>
      <c r="M13" s="48">
        <v>0.717241897239313</v>
      </c>
      <c r="N13" s="48">
        <v>1.0129252326682254</v>
      </c>
      <c r="O13" s="50">
        <v>0.6593311929918726</v>
      </c>
      <c r="P13" s="50">
        <v>0.9311408112622808</v>
      </c>
      <c r="Q13" s="50">
        <v>1.004877950250967</v>
      </c>
      <c r="R13" s="50">
        <v>0.9192591725743567</v>
      </c>
      <c r="S13" s="50">
        <v>0.38993640822619685</v>
      </c>
    </row>
    <row r="14" spans="1:19" ht="25.5" customHeight="1">
      <c r="A14" s="54" t="s">
        <v>27</v>
      </c>
      <c r="B14" s="39" t="s">
        <v>103</v>
      </c>
      <c r="C14" s="48">
        <v>4.576064025717443</v>
      </c>
      <c r="D14" s="48">
        <v>5.572363794662291</v>
      </c>
      <c r="E14" s="49">
        <v>273089</v>
      </c>
      <c r="F14" s="48">
        <v>0.8205429442783528</v>
      </c>
      <c r="G14" s="50">
        <v>234.59820020131303</v>
      </c>
      <c r="H14" s="50">
        <v>70.11340768126236</v>
      </c>
      <c r="I14" s="48">
        <v>0.9413564920038111</v>
      </c>
      <c r="J14" s="48">
        <v>0.9463664013692615</v>
      </c>
      <c r="K14" s="48">
        <v>16.052185896945105</v>
      </c>
      <c r="L14" s="48">
        <v>1.3426197971766622</v>
      </c>
      <c r="M14" s="48">
        <v>0.16343948481705348</v>
      </c>
      <c r="N14" s="48">
        <v>0.5878434283111577</v>
      </c>
      <c r="O14" s="50">
        <v>1.7719093737914298</v>
      </c>
      <c r="P14" s="50">
        <v>6.373033310231947</v>
      </c>
      <c r="Q14" s="50">
        <v>1.8553107542965293</v>
      </c>
      <c r="R14" s="50">
        <v>10.841378849026734</v>
      </c>
      <c r="S14" s="50">
        <v>0.06229681156323453</v>
      </c>
    </row>
    <row r="15" spans="1:19" ht="28.5" customHeight="1">
      <c r="A15" s="54" t="s">
        <v>28</v>
      </c>
      <c r="B15" s="39" t="s">
        <v>104</v>
      </c>
      <c r="C15" s="48">
        <v>2.898341744772891</v>
      </c>
      <c r="D15" s="48">
        <v>5.989906272530642</v>
      </c>
      <c r="E15" s="49">
        <v>6921</v>
      </c>
      <c r="F15" s="48">
        <v>0.8330524795377949</v>
      </c>
      <c r="G15" s="50">
        <v>2018.6807896003852</v>
      </c>
      <c r="H15" s="50">
        <v>95.28008180888536</v>
      </c>
      <c r="I15" s="48">
        <v>0.5265197136689013</v>
      </c>
      <c r="J15" s="48">
        <v>0.9921202136120896</v>
      </c>
      <c r="K15" s="48">
        <v>1.112020349883612</v>
      </c>
      <c r="L15" s="48">
        <v>0.5526020797557718</v>
      </c>
      <c r="M15" s="48">
        <v>0.048772267023217596</v>
      </c>
      <c r="N15" s="48">
        <v>0.7590168198370036</v>
      </c>
      <c r="O15" s="50">
        <v>-3.8769342191395424</v>
      </c>
      <c r="P15" s="50">
        <v>-60.33466273625802</v>
      </c>
      <c r="Q15" s="50">
        <v>-7.508793888517232</v>
      </c>
      <c r="R15" s="50">
        <v>-79.4905477183163</v>
      </c>
      <c r="S15" s="50">
        <v>0.8992641187768402</v>
      </c>
    </row>
    <row r="16" spans="1:19" ht="32.25" customHeight="1">
      <c r="A16" s="54" t="s">
        <v>29</v>
      </c>
      <c r="B16" s="39" t="s">
        <v>98</v>
      </c>
      <c r="C16" s="48">
        <v>0.006477917920969401</v>
      </c>
      <c r="D16" s="48">
        <v>0.9040124985710475</v>
      </c>
      <c r="E16" s="49">
        <v>-2519</v>
      </c>
      <c r="F16" s="48">
        <v>-0.10617939639183949</v>
      </c>
      <c r="G16" s="50">
        <v>2632.869667846906</v>
      </c>
      <c r="H16" s="50">
        <v>96.34084269818894</v>
      </c>
      <c r="I16" s="48">
        <v>0.9475295598337925</v>
      </c>
      <c r="J16" s="48">
        <v>0.9595231558457984</v>
      </c>
      <c r="K16" s="48">
        <v>18.05834974573033</v>
      </c>
      <c r="L16" s="48">
        <v>0.9835180317055755</v>
      </c>
      <c r="M16" s="48">
        <v>0.29710893114243714</v>
      </c>
      <c r="N16" s="48">
        <v>5.70712485150523</v>
      </c>
      <c r="O16" s="50">
        <v>1.1121410109728331</v>
      </c>
      <c r="P16" s="50">
        <v>21.36296467997566</v>
      </c>
      <c r="Q16" s="50">
        <v>1.20017515101892</v>
      </c>
      <c r="R16" s="50">
        <v>3.743209625831345</v>
      </c>
      <c r="S16" s="50">
        <v>0.055376045656466345</v>
      </c>
    </row>
    <row r="17" spans="1:19" ht="31.5" customHeight="1">
      <c r="A17" s="54" t="s">
        <v>30</v>
      </c>
      <c r="B17" s="39" t="s">
        <v>99</v>
      </c>
      <c r="C17" s="48">
        <v>1.07343050932081</v>
      </c>
      <c r="D17" s="48">
        <v>1.1243935089280295</v>
      </c>
      <c r="E17" s="49">
        <v>108628</v>
      </c>
      <c r="F17" s="48">
        <v>0.11063164980970354</v>
      </c>
      <c r="G17" s="50">
        <v>6.386872650574555</v>
      </c>
      <c r="H17" s="50">
        <v>6.003440548113586</v>
      </c>
      <c r="I17" s="48">
        <v>0.16402434996711662</v>
      </c>
      <c r="J17" s="48">
        <v>0.16402434996711662</v>
      </c>
      <c r="K17" s="48">
        <v>0.19620709043458942</v>
      </c>
      <c r="L17" s="48">
        <v>2.732172470978441</v>
      </c>
      <c r="M17" s="48">
        <v>0.2900864998527021</v>
      </c>
      <c r="N17" s="48">
        <v>0.304869635173515</v>
      </c>
      <c r="O17" s="50">
        <v>6.0595516729722565</v>
      </c>
      <c r="P17" s="50">
        <v>6.368353262879037</v>
      </c>
      <c r="Q17" s="50">
        <v>22.869149060347844</v>
      </c>
      <c r="R17" s="50">
        <v>20.88877516206073</v>
      </c>
      <c r="S17" s="50">
        <v>5.096655772148944</v>
      </c>
    </row>
    <row r="18" spans="1:19" ht="28.5" customHeight="1">
      <c r="A18" s="54" t="s">
        <v>31</v>
      </c>
      <c r="B18" s="39" t="s">
        <v>100</v>
      </c>
      <c r="C18" s="48">
        <v>1.1162010526924635</v>
      </c>
      <c r="D18" s="48">
        <v>3.4013245416160562</v>
      </c>
      <c r="E18" s="49">
        <v>83033</v>
      </c>
      <c r="F18" s="48">
        <v>0.7059968880461862</v>
      </c>
      <c r="G18" s="50">
        <v>1047.2634362432086</v>
      </c>
      <c r="H18" s="50">
        <v>91.28360611513457</v>
      </c>
      <c r="I18" s="48">
        <v>0.724767065784832</v>
      </c>
      <c r="J18" s="48">
        <v>0.9743735307283438</v>
      </c>
      <c r="K18" s="48">
        <v>2.6332861212685863</v>
      </c>
      <c r="L18" s="48">
        <v>0.7939728683271942</v>
      </c>
      <c r="M18" s="48">
        <v>0.2307757959772294</v>
      </c>
      <c r="N18" s="48">
        <v>2.4395929494129676</v>
      </c>
      <c r="O18" s="50">
        <v>-0.07245397359495885</v>
      </c>
      <c r="P18" s="50">
        <v>-0.7659304234689136</v>
      </c>
      <c r="Q18" s="50">
        <v>-0.10113156920610183</v>
      </c>
      <c r="R18" s="50">
        <v>-0.3139582870385067</v>
      </c>
      <c r="S18" s="50">
        <v>0.3797536439064395</v>
      </c>
    </row>
    <row r="19" spans="1:19" ht="51.75" customHeight="1">
      <c r="A19" s="54" t="s">
        <v>32</v>
      </c>
      <c r="B19" s="39" t="s">
        <v>101</v>
      </c>
      <c r="C19" s="35">
        <v>0.17244281760343155</v>
      </c>
      <c r="D19" s="35">
        <v>1.1022872958627383</v>
      </c>
      <c r="E19" s="1">
        <v>34148</v>
      </c>
      <c r="F19" s="35">
        <v>0.09279549555425118</v>
      </c>
      <c r="G19" s="36">
        <v>790.2266897106458</v>
      </c>
      <c r="H19" s="36">
        <v>88.7669060975353</v>
      </c>
      <c r="I19" s="35">
        <v>0.839688665592377</v>
      </c>
      <c r="J19" s="35">
        <v>0.8980928661282194</v>
      </c>
      <c r="K19" s="35">
        <v>5.237862118078961</v>
      </c>
      <c r="L19" s="35">
        <v>0.9459478791225909</v>
      </c>
      <c r="M19" s="35">
        <v>0.16504911410144021</v>
      </c>
      <c r="N19" s="35">
        <v>1.7469903043250685</v>
      </c>
      <c r="O19" s="36">
        <v>-3.395426455188857</v>
      </c>
      <c r="P19" s="36">
        <v>-35.93946643432489</v>
      </c>
      <c r="Q19" s="36">
        <v>-3.9812577409608663</v>
      </c>
      <c r="R19" s="36">
        <v>-20.572218600955388</v>
      </c>
      <c r="S19" s="36">
        <v>0.1909175876448539</v>
      </c>
    </row>
    <row r="20" spans="1:26" ht="54.75" customHeight="1">
      <c r="A20" s="54" t="s">
        <v>33</v>
      </c>
      <c r="B20" s="39" t="s">
        <v>192</v>
      </c>
      <c r="C20" s="35">
        <v>0.18869209809264306</v>
      </c>
      <c r="D20" s="35">
        <v>1.2302452316076293</v>
      </c>
      <c r="E20" s="1">
        <v>1014</v>
      </c>
      <c r="F20" s="35">
        <v>0.18715393133997785</v>
      </c>
      <c r="G20" s="36">
        <v>13939.294942783314</v>
      </c>
      <c r="H20" s="36">
        <v>99.28771351832448</v>
      </c>
      <c r="I20" s="35">
        <v>0.4712291740342786</v>
      </c>
      <c r="J20" s="35">
        <v>0.9942102073361038</v>
      </c>
      <c r="K20" s="35">
        <v>0.8911784669164539</v>
      </c>
      <c r="L20" s="35">
        <v>0.47460975516100373</v>
      </c>
      <c r="M20" s="35">
        <v>0</v>
      </c>
      <c r="N20" s="35">
        <v>0</v>
      </c>
      <c r="O20" s="36">
        <v>-1.2254568338156646</v>
      </c>
      <c r="P20" s="36">
        <v>-116.13385679566275</v>
      </c>
      <c r="Q20" s="36">
        <v>-2.5995982591228657</v>
      </c>
      <c r="R20" s="1">
        <v>-9318</v>
      </c>
      <c r="S20" s="36">
        <v>1.1221096975783953</v>
      </c>
      <c r="T20" s="27"/>
      <c r="U20" s="27"/>
      <c r="V20" s="27"/>
      <c r="W20" s="27"/>
      <c r="X20" s="27"/>
      <c r="Y20" s="27"/>
      <c r="Z20" s="27"/>
    </row>
    <row r="21" spans="1:26" ht="38.25" customHeight="1">
      <c r="A21" s="54" t="s">
        <v>34</v>
      </c>
      <c r="B21" s="39" t="s">
        <v>194</v>
      </c>
      <c r="C21" s="35" t="e">
        <v>#DIV/0!</v>
      </c>
      <c r="D21" s="35" t="e">
        <v>#DIV/0!</v>
      </c>
      <c r="E21" s="1">
        <v>0</v>
      </c>
      <c r="F21" s="35" t="e">
        <v>#DIV/0!</v>
      </c>
      <c r="G21" s="36" t="e">
        <v>#DIV/0!</v>
      </c>
      <c r="H21" s="36" t="e">
        <v>#DIV/0!</v>
      </c>
      <c r="I21" s="35" t="e">
        <v>#DIV/0!</v>
      </c>
      <c r="J21" s="35" t="e">
        <v>#DIV/0!</v>
      </c>
      <c r="K21" s="35" t="e">
        <v>#DIV/0!</v>
      </c>
      <c r="L21" s="35" t="e">
        <v>#DIV/0!</v>
      </c>
      <c r="M21" s="35" t="e">
        <v>#DIV/0!</v>
      </c>
      <c r="N21" s="35" t="e">
        <v>#DIV/0!</v>
      </c>
      <c r="O21" s="36" t="e">
        <v>#DIV/0!</v>
      </c>
      <c r="P21" s="36" t="e">
        <v>#DIV/0!</v>
      </c>
      <c r="Q21" s="36" t="e">
        <v>#DIV/0!</v>
      </c>
      <c r="R21" s="36" t="e">
        <v>#DIV/0!</v>
      </c>
      <c r="S21" s="36" t="e">
        <v>#DIV/0!</v>
      </c>
      <c r="T21" s="71"/>
      <c r="U21" s="291"/>
      <c r="V21" s="291"/>
      <c r="W21" s="291"/>
      <c r="X21" s="291"/>
      <c r="Y21" s="292"/>
      <c r="Z21" s="27"/>
    </row>
    <row r="22" spans="20:26" ht="17.25">
      <c r="T22" s="27"/>
      <c r="U22" s="27"/>
      <c r="V22" s="27"/>
      <c r="W22" s="27"/>
      <c r="X22" s="27"/>
      <c r="Y22" s="27"/>
      <c r="Z22" s="27"/>
    </row>
  </sheetData>
  <sheetProtection/>
  <mergeCells count="25">
    <mergeCell ref="F6:F8"/>
    <mergeCell ref="A6:A8"/>
    <mergeCell ref="B6:B8"/>
    <mergeCell ref="C6:C8"/>
    <mergeCell ref="D6:D8"/>
    <mergeCell ref="R7:R8"/>
    <mergeCell ref="S7:S8"/>
    <mergeCell ref="G6:J6"/>
    <mergeCell ref="L6:N6"/>
    <mergeCell ref="G7:G8"/>
    <mergeCell ref="J7:J8"/>
    <mergeCell ref="L7:L8"/>
    <mergeCell ref="M7:M8"/>
    <mergeCell ref="Q6:Q8"/>
    <mergeCell ref="K6:K8"/>
    <mergeCell ref="A2:S2"/>
    <mergeCell ref="A3:S3"/>
    <mergeCell ref="A4:S4"/>
    <mergeCell ref="R6:S6"/>
    <mergeCell ref="O6:O8"/>
    <mergeCell ref="P6:P8"/>
    <mergeCell ref="N7:N8"/>
    <mergeCell ref="H7:H8"/>
    <mergeCell ref="I7:I8"/>
    <mergeCell ref="E6:E8"/>
  </mergeCells>
  <printOptions/>
  <pageMargins left="0.2" right="0.2" top="0.26" bottom="0.22" header="0.5" footer="0.22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7">
      <selection activeCell="P12" sqref="P12"/>
    </sheetView>
  </sheetViews>
  <sheetFormatPr defaultColWidth="7.00390625" defaultRowHeight="12.75"/>
  <cols>
    <col min="1" max="1" width="4.28125" style="2" customWidth="1"/>
    <col min="2" max="2" width="24.00390625" style="2" customWidth="1"/>
    <col min="3" max="3" width="7.00390625" style="2" customWidth="1"/>
    <col min="4" max="4" width="11.8515625" style="2" customWidth="1"/>
    <col min="5" max="5" width="10.7109375" style="2" customWidth="1"/>
    <col min="6" max="8" width="7.00390625" style="2" customWidth="1"/>
    <col min="9" max="10" width="9.421875" style="2" customWidth="1"/>
    <col min="11" max="11" width="9.28125" style="2" customWidth="1"/>
    <col min="12" max="12" width="6.140625" style="2" customWidth="1"/>
    <col min="13" max="13" width="11.7109375" style="2" customWidth="1"/>
    <col min="14" max="14" width="8.8515625" style="2" customWidth="1"/>
    <col min="15" max="15" width="6.140625" style="2" customWidth="1"/>
    <col min="16" max="16" width="9.57421875" style="2" customWidth="1"/>
    <col min="17" max="17" width="11.57421875" style="2" customWidth="1"/>
    <col min="18" max="18" width="10.7109375" style="2" customWidth="1"/>
    <col min="19" max="19" width="9.7109375" style="2" customWidth="1"/>
    <col min="20" max="20" width="5.7109375" style="2" customWidth="1"/>
    <col min="21" max="21" width="9.421875" style="2" customWidth="1"/>
    <col min="22" max="22" width="7.00390625" style="2" customWidth="1"/>
    <col min="23" max="23" width="9.8515625" style="2" customWidth="1"/>
    <col min="24" max="24" width="6.140625" style="2" customWidth="1"/>
    <col min="25" max="25" width="6.28125" style="2" customWidth="1"/>
    <col min="26" max="16384" width="7.00390625" style="2" customWidth="1"/>
  </cols>
  <sheetData>
    <row r="1" spans="17:25" ht="45" customHeight="1">
      <c r="Q1" s="359"/>
      <c r="R1" s="359"/>
      <c r="S1" s="359"/>
      <c r="T1" s="359"/>
      <c r="U1" s="359"/>
      <c r="V1" s="359"/>
      <c r="W1" s="79"/>
      <c r="X1" s="79"/>
      <c r="Y1" s="79"/>
    </row>
    <row r="2" spans="1:25" ht="18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80"/>
      <c r="X2" s="80"/>
      <c r="Y2" s="80"/>
    </row>
    <row r="3" spans="1:25" ht="39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81"/>
      <c r="X3" s="81"/>
      <c r="Y3" s="81"/>
    </row>
    <row r="4" spans="1:25" s="3" customFormat="1" ht="15.75" customHeight="1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82"/>
      <c r="X4" s="82"/>
      <c r="Y4" s="82"/>
    </row>
    <row r="5" spans="2:25" ht="18" thickBot="1">
      <c r="B5" s="4" t="s">
        <v>213</v>
      </c>
      <c r="W5" s="499" t="s">
        <v>118</v>
      </c>
      <c r="X5" s="499"/>
      <c r="Y5" s="499"/>
    </row>
    <row r="6" spans="1:25" ht="27.75" customHeight="1" thickTop="1">
      <c r="A6" s="424" t="s">
        <v>2</v>
      </c>
      <c r="B6" s="362" t="s">
        <v>3</v>
      </c>
      <c r="C6" s="348" t="s">
        <v>4</v>
      </c>
      <c r="D6" s="355" t="s">
        <v>5</v>
      </c>
      <c r="E6" s="364" t="s">
        <v>6</v>
      </c>
      <c r="F6" s="355" t="s">
        <v>7</v>
      </c>
      <c r="G6" s="368" t="s">
        <v>8</v>
      </c>
      <c r="H6" s="368"/>
      <c r="I6" s="355" t="s">
        <v>9</v>
      </c>
      <c r="J6" s="368" t="s">
        <v>8</v>
      </c>
      <c r="K6" s="368"/>
      <c r="L6" s="368"/>
      <c r="M6" s="355" t="s">
        <v>10</v>
      </c>
      <c r="N6" s="346" t="s">
        <v>11</v>
      </c>
      <c r="O6" s="367" t="s">
        <v>8</v>
      </c>
      <c r="P6" s="367"/>
      <c r="Q6" s="348" t="s">
        <v>12</v>
      </c>
      <c r="R6" s="346" t="s">
        <v>13</v>
      </c>
      <c r="S6" s="344" t="s">
        <v>14</v>
      </c>
      <c r="T6" s="346" t="s">
        <v>15</v>
      </c>
      <c r="U6" s="344" t="s">
        <v>137</v>
      </c>
      <c r="V6" s="450" t="s">
        <v>138</v>
      </c>
      <c r="W6" s="344" t="s">
        <v>139</v>
      </c>
      <c r="X6" s="450" t="s">
        <v>147</v>
      </c>
      <c r="Y6" s="344" t="s">
        <v>144</v>
      </c>
    </row>
    <row r="7" spans="1:25" ht="239.25" customHeight="1">
      <c r="A7" s="425"/>
      <c r="B7" s="363"/>
      <c r="C7" s="349"/>
      <c r="D7" s="356"/>
      <c r="E7" s="358"/>
      <c r="F7" s="356"/>
      <c r="G7" s="353" t="s">
        <v>16</v>
      </c>
      <c r="H7" s="357" t="s">
        <v>17</v>
      </c>
      <c r="I7" s="356"/>
      <c r="J7" s="353" t="s">
        <v>18</v>
      </c>
      <c r="K7" s="353" t="s">
        <v>19</v>
      </c>
      <c r="L7" s="357" t="s">
        <v>20</v>
      </c>
      <c r="M7" s="356"/>
      <c r="N7" s="347"/>
      <c r="O7" s="365" t="s">
        <v>21</v>
      </c>
      <c r="P7" s="365" t="s">
        <v>22</v>
      </c>
      <c r="Q7" s="349"/>
      <c r="R7" s="347"/>
      <c r="S7" s="345"/>
      <c r="T7" s="347"/>
      <c r="U7" s="345"/>
      <c r="V7" s="391"/>
      <c r="W7" s="345"/>
      <c r="X7" s="391"/>
      <c r="Y7" s="345"/>
    </row>
    <row r="8" spans="1:25" ht="148.5" customHeight="1" thickBot="1">
      <c r="A8" s="426"/>
      <c r="B8" s="427"/>
      <c r="C8" s="349"/>
      <c r="D8" s="356"/>
      <c r="E8" s="358"/>
      <c r="F8" s="356"/>
      <c r="G8" s="354"/>
      <c r="H8" s="358"/>
      <c r="I8" s="356"/>
      <c r="J8" s="354"/>
      <c r="K8" s="354"/>
      <c r="L8" s="358"/>
      <c r="M8" s="356"/>
      <c r="N8" s="347"/>
      <c r="O8" s="366"/>
      <c r="P8" s="366"/>
      <c r="Q8" s="349"/>
      <c r="R8" s="347"/>
      <c r="S8" s="345"/>
      <c r="T8" s="347"/>
      <c r="U8" s="345"/>
      <c r="V8" s="498"/>
      <c r="W8" s="345"/>
      <c r="X8" s="498"/>
      <c r="Y8" s="345"/>
    </row>
    <row r="9" spans="1:31" s="34" customFormat="1" ht="15.75" customHeight="1" thickBot="1" thickTop="1">
      <c r="A9" s="19">
        <v>1</v>
      </c>
      <c r="B9" s="20">
        <v>2</v>
      </c>
      <c r="C9" s="21">
        <v>3</v>
      </c>
      <c r="D9" s="293">
        <v>4</v>
      </c>
      <c r="E9" s="23">
        <v>5</v>
      </c>
      <c r="F9" s="22">
        <v>6</v>
      </c>
      <c r="G9" s="23">
        <v>7</v>
      </c>
      <c r="H9" s="23">
        <v>8</v>
      </c>
      <c r="I9" s="22">
        <v>9</v>
      </c>
      <c r="J9" s="23">
        <v>10</v>
      </c>
      <c r="K9" s="23">
        <v>11</v>
      </c>
      <c r="L9" s="23">
        <v>12</v>
      </c>
      <c r="M9" s="22">
        <v>13</v>
      </c>
      <c r="N9" s="22">
        <v>14</v>
      </c>
      <c r="O9" s="23">
        <v>15</v>
      </c>
      <c r="P9" s="23">
        <v>16</v>
      </c>
      <c r="Q9" s="20">
        <v>17</v>
      </c>
      <c r="R9" s="22">
        <v>18</v>
      </c>
      <c r="S9" s="20">
        <v>19</v>
      </c>
      <c r="T9" s="22">
        <v>20</v>
      </c>
      <c r="U9" s="20">
        <v>21</v>
      </c>
      <c r="V9" s="78">
        <v>22</v>
      </c>
      <c r="W9" s="20">
        <v>23</v>
      </c>
      <c r="X9" s="78">
        <v>24</v>
      </c>
      <c r="Y9" s="20">
        <v>25</v>
      </c>
      <c r="Z9" s="105"/>
      <c r="AA9" s="34" t="s">
        <v>148</v>
      </c>
      <c r="AB9" s="34" t="s">
        <v>149</v>
      </c>
      <c r="AC9" s="34" t="s">
        <v>150</v>
      </c>
      <c r="AE9" s="34" t="s">
        <v>151</v>
      </c>
    </row>
    <row r="10" spans="1:31" ht="60.75" customHeight="1">
      <c r="A10" s="60" t="s">
        <v>23</v>
      </c>
      <c r="B10" s="61" t="s">
        <v>152</v>
      </c>
      <c r="C10" s="62">
        <v>100</v>
      </c>
      <c r="D10" s="294">
        <v>8644961</v>
      </c>
      <c r="E10" s="294">
        <v>567898</v>
      </c>
      <c r="F10" s="294">
        <v>952</v>
      </c>
      <c r="G10" s="294">
        <v>0</v>
      </c>
      <c r="H10" s="294">
        <v>15</v>
      </c>
      <c r="I10" s="294">
        <v>38446</v>
      </c>
      <c r="J10" s="294">
        <v>19380</v>
      </c>
      <c r="K10" s="295">
        <v>-571989</v>
      </c>
      <c r="L10" s="296">
        <v>0</v>
      </c>
      <c r="M10" s="294">
        <v>8579845</v>
      </c>
      <c r="N10" s="294">
        <v>27622</v>
      </c>
      <c r="O10" s="296">
        <v>0</v>
      </c>
      <c r="P10" s="296">
        <v>29</v>
      </c>
      <c r="Q10" s="294">
        <v>8645913</v>
      </c>
      <c r="R10" s="296">
        <v>0</v>
      </c>
      <c r="S10" s="296">
        <v>4199</v>
      </c>
      <c r="T10" s="296">
        <v>1</v>
      </c>
      <c r="U10" s="296">
        <v>8000</v>
      </c>
      <c r="V10" s="297">
        <v>0</v>
      </c>
      <c r="W10" s="296">
        <v>3801</v>
      </c>
      <c r="X10" s="297">
        <v>0</v>
      </c>
      <c r="Y10" s="298">
        <v>0</v>
      </c>
      <c r="Z10" s="299"/>
      <c r="AA10" s="45"/>
      <c r="AB10" s="45"/>
      <c r="AC10" s="45"/>
      <c r="AD10" s="45"/>
      <c r="AE10" s="45"/>
    </row>
    <row r="11" spans="1:31" ht="72" customHeight="1">
      <c r="A11" s="63" t="s">
        <v>24</v>
      </c>
      <c r="B11" s="64" t="s">
        <v>171</v>
      </c>
      <c r="C11" s="65">
        <v>100</v>
      </c>
      <c r="D11" s="300">
        <v>57053</v>
      </c>
      <c r="E11" s="300">
        <v>5817</v>
      </c>
      <c r="F11" s="300">
        <v>5776</v>
      </c>
      <c r="G11" s="300">
        <v>5725</v>
      </c>
      <c r="H11" s="300">
        <v>37</v>
      </c>
      <c r="I11" s="300">
        <v>8335</v>
      </c>
      <c r="J11" s="300">
        <v>13604</v>
      </c>
      <c r="K11" s="300">
        <v>-5269</v>
      </c>
      <c r="L11" s="301">
        <v>0</v>
      </c>
      <c r="M11" s="300">
        <v>51236</v>
      </c>
      <c r="N11" s="300">
        <v>3258</v>
      </c>
      <c r="O11" s="301">
        <v>0</v>
      </c>
      <c r="P11" s="301">
        <v>1795</v>
      </c>
      <c r="Q11" s="300">
        <v>62829</v>
      </c>
      <c r="R11" s="301">
        <v>11850</v>
      </c>
      <c r="S11" s="301">
        <v>1450</v>
      </c>
      <c r="T11" s="301">
        <v>2</v>
      </c>
      <c r="U11" s="301">
        <v>11850</v>
      </c>
      <c r="V11" s="302">
        <v>0</v>
      </c>
      <c r="W11" s="301">
        <v>9141</v>
      </c>
      <c r="X11" s="302">
        <v>0</v>
      </c>
      <c r="Y11" s="303">
        <v>0</v>
      </c>
      <c r="Z11" s="304"/>
      <c r="AA11" s="45"/>
      <c r="AB11" s="45"/>
      <c r="AC11" s="45"/>
      <c r="AD11" s="45"/>
      <c r="AE11" s="45"/>
    </row>
    <row r="12" spans="1:31" ht="66" customHeight="1" thickBot="1">
      <c r="A12" s="63" t="s">
        <v>25</v>
      </c>
      <c r="B12" s="39" t="s">
        <v>105</v>
      </c>
      <c r="C12" s="65">
        <v>100</v>
      </c>
      <c r="D12" s="300">
        <v>272875</v>
      </c>
      <c r="E12" s="300">
        <v>262875</v>
      </c>
      <c r="F12" s="300">
        <v>6583</v>
      </c>
      <c r="G12" s="300">
        <v>0</v>
      </c>
      <c r="H12" s="300">
        <v>3703</v>
      </c>
      <c r="I12" s="300">
        <v>83177</v>
      </c>
      <c r="J12" s="300">
        <v>82387</v>
      </c>
      <c r="K12" s="300">
        <v>-22908</v>
      </c>
      <c r="L12" s="301">
        <v>0</v>
      </c>
      <c r="M12" s="300">
        <v>194532</v>
      </c>
      <c r="N12" s="300">
        <v>1749</v>
      </c>
      <c r="O12" s="301">
        <v>0</v>
      </c>
      <c r="P12" s="301">
        <v>1749</v>
      </c>
      <c r="Q12" s="300">
        <v>279458</v>
      </c>
      <c r="R12" s="301">
        <v>0</v>
      </c>
      <c r="S12" s="301">
        <v>-1302.6</v>
      </c>
      <c r="T12" s="301">
        <v>2</v>
      </c>
      <c r="U12" s="301">
        <v>5760</v>
      </c>
      <c r="V12" s="302">
        <v>0</v>
      </c>
      <c r="W12" s="301">
        <v>6486.6</v>
      </c>
      <c r="X12" s="302">
        <v>0</v>
      </c>
      <c r="Y12" s="303">
        <v>0</v>
      </c>
      <c r="Z12" s="304"/>
      <c r="AA12" s="45"/>
      <c r="AB12" s="45"/>
      <c r="AC12" s="45"/>
      <c r="AD12" s="45"/>
      <c r="AE12" s="45"/>
    </row>
    <row r="13" spans="1:26" s="52" customFormat="1" ht="20.25" customHeight="1" thickBot="1">
      <c r="A13" s="57"/>
      <c r="B13" s="305" t="s">
        <v>66</v>
      </c>
      <c r="C13" s="306"/>
      <c r="D13" s="307">
        <f aca="true" t="shared" si="0" ref="D13:V13">SUM(D10:D12)</f>
        <v>8974889</v>
      </c>
      <c r="E13" s="307">
        <f t="shared" si="0"/>
        <v>836590</v>
      </c>
      <c r="F13" s="307">
        <f t="shared" si="0"/>
        <v>13311</v>
      </c>
      <c r="G13" s="307">
        <f t="shared" si="0"/>
        <v>5725</v>
      </c>
      <c r="H13" s="307">
        <f t="shared" si="0"/>
        <v>3755</v>
      </c>
      <c r="I13" s="307">
        <f t="shared" si="0"/>
        <v>129958</v>
      </c>
      <c r="J13" s="307">
        <f t="shared" si="0"/>
        <v>115371</v>
      </c>
      <c r="K13" s="307">
        <f t="shared" si="0"/>
        <v>-600166</v>
      </c>
      <c r="L13" s="308">
        <f t="shared" si="0"/>
        <v>0</v>
      </c>
      <c r="M13" s="307">
        <f t="shared" si="0"/>
        <v>8825613</v>
      </c>
      <c r="N13" s="307">
        <f t="shared" si="0"/>
        <v>32629</v>
      </c>
      <c r="O13" s="308">
        <f t="shared" si="0"/>
        <v>0</v>
      </c>
      <c r="P13" s="308">
        <f t="shared" si="0"/>
        <v>3573</v>
      </c>
      <c r="Q13" s="307">
        <f t="shared" si="0"/>
        <v>8988200</v>
      </c>
      <c r="R13" s="308">
        <f t="shared" si="0"/>
        <v>11850</v>
      </c>
      <c r="S13" s="308">
        <f t="shared" si="0"/>
        <v>4346.4</v>
      </c>
      <c r="T13" s="308">
        <f t="shared" si="0"/>
        <v>5</v>
      </c>
      <c r="U13" s="308">
        <f t="shared" si="0"/>
        <v>25610</v>
      </c>
      <c r="V13" s="309">
        <f t="shared" si="0"/>
        <v>0</v>
      </c>
      <c r="W13" s="308">
        <f>SUM(W10:W12)</f>
        <v>19428.6</v>
      </c>
      <c r="X13" s="309">
        <f>SUM(X10:X12)</f>
        <v>0</v>
      </c>
      <c r="Y13" s="310">
        <f>SUM(Y10:Y12)</f>
        <v>0</v>
      </c>
      <c r="Z13" s="311"/>
    </row>
    <row r="15" spans="1:5" ht="17.25">
      <c r="A15" s="66"/>
      <c r="B15" s="66"/>
      <c r="C15" s="66"/>
      <c r="D15" s="66"/>
      <c r="E15" s="66"/>
    </row>
    <row r="16" spans="1:5" ht="17.25">
      <c r="A16" s="66"/>
      <c r="B16" s="66"/>
      <c r="C16" s="66"/>
      <c r="D16" s="66"/>
      <c r="E16" s="66"/>
    </row>
    <row r="17" spans="1:5" ht="17.25">
      <c r="A17" s="66"/>
      <c r="B17" s="66"/>
      <c r="C17" s="66"/>
      <c r="D17" s="66"/>
      <c r="E17" s="66"/>
    </row>
  </sheetData>
  <sheetProtection/>
  <mergeCells count="33">
    <mergeCell ref="W5:Y5"/>
    <mergeCell ref="I6:I8"/>
    <mergeCell ref="J6:L6"/>
    <mergeCell ref="E6:E8"/>
    <mergeCell ref="F6:F8"/>
    <mergeCell ref="M6:M8"/>
    <mergeCell ref="K7:K8"/>
    <mergeCell ref="P7:P8"/>
    <mergeCell ref="S6:S8"/>
    <mergeCell ref="V6:V8"/>
    <mergeCell ref="X6:X8"/>
    <mergeCell ref="Y6:Y8"/>
    <mergeCell ref="H7:H8"/>
    <mergeCell ref="J7:J8"/>
    <mergeCell ref="U6:U8"/>
    <mergeCell ref="G6:H6"/>
    <mergeCell ref="O6:P6"/>
    <mergeCell ref="Q1:V1"/>
    <mergeCell ref="A2:V2"/>
    <mergeCell ref="A3:V3"/>
    <mergeCell ref="A4:V4"/>
    <mergeCell ref="R6:R8"/>
    <mergeCell ref="N6:N8"/>
    <mergeCell ref="A6:A8"/>
    <mergeCell ref="L7:L8"/>
    <mergeCell ref="T6:T8"/>
    <mergeCell ref="Q6:Q8"/>
    <mergeCell ref="B6:B8"/>
    <mergeCell ref="C6:C8"/>
    <mergeCell ref="D6:D8"/>
    <mergeCell ref="O7:O8"/>
    <mergeCell ref="W6:W8"/>
    <mergeCell ref="G7:G8"/>
  </mergeCells>
  <printOptions/>
  <pageMargins left="0.2" right="0.2" top="0.4" bottom="0.43" header="0.5" footer="0.5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13"/>
  <sheetViews>
    <sheetView zoomScalePageLayoutView="0" workbookViewId="0" topLeftCell="A10">
      <selection activeCell="F11" sqref="F11"/>
    </sheetView>
  </sheetViews>
  <sheetFormatPr defaultColWidth="9.140625" defaultRowHeight="12.75"/>
  <cols>
    <col min="1" max="1" width="3.8515625" style="2" customWidth="1"/>
    <col min="2" max="2" width="31.7109375" style="2" customWidth="1"/>
    <col min="3" max="3" width="11.57421875" style="2" customWidth="1"/>
    <col min="4" max="4" width="10.421875" style="2" customWidth="1"/>
    <col min="5" max="5" width="9.7109375" style="2" customWidth="1"/>
    <col min="6" max="6" width="12.28125" style="2" customWidth="1"/>
    <col min="7" max="7" width="13.57421875" style="2" customWidth="1"/>
    <col min="8" max="8" width="12.421875" style="2" customWidth="1"/>
    <col min="9" max="9" width="11.00390625" style="2" customWidth="1"/>
    <col min="10" max="10" width="9.8515625" style="2" customWidth="1"/>
    <col min="11" max="11" width="10.57421875" style="2" customWidth="1"/>
    <col min="12" max="12" width="9.7109375" style="2" customWidth="1"/>
    <col min="13" max="13" width="10.00390625" style="2" customWidth="1"/>
    <col min="14" max="14" width="10.7109375" style="2" customWidth="1"/>
    <col min="15" max="15" width="9.00390625" style="2" customWidth="1"/>
    <col min="16" max="16" width="11.57421875" style="2" customWidth="1"/>
    <col min="17" max="17" width="9.140625" style="2" customWidth="1"/>
    <col min="18" max="18" width="13.421875" style="2" customWidth="1"/>
    <col min="19" max="19" width="11.1406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89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30.75" customHeight="1" thickBot="1">
      <c r="A5" s="26" t="s">
        <v>206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 t="s">
        <v>118</v>
      </c>
      <c r="S5" s="27"/>
    </row>
    <row r="6" spans="1:19" ht="0.75" customHeight="1">
      <c r="A6" s="384" t="s">
        <v>2</v>
      </c>
      <c r="B6" s="387" t="s">
        <v>3</v>
      </c>
      <c r="C6" s="369" t="s">
        <v>45</v>
      </c>
      <c r="D6" s="369" t="s">
        <v>46</v>
      </c>
      <c r="E6" s="369" t="s">
        <v>47</v>
      </c>
      <c r="F6" s="381" t="s">
        <v>48</v>
      </c>
      <c r="G6" s="414"/>
      <c r="H6" s="379"/>
      <c r="I6" s="379"/>
      <c r="J6" s="379"/>
      <c r="K6" s="369" t="s">
        <v>49</v>
      </c>
      <c r="L6" s="379"/>
      <c r="M6" s="379"/>
      <c r="N6" s="379"/>
      <c r="O6" s="369" t="s">
        <v>50</v>
      </c>
      <c r="P6" s="369" t="s">
        <v>51</v>
      </c>
      <c r="Q6" s="375" t="s">
        <v>52</v>
      </c>
      <c r="R6" s="380"/>
      <c r="S6" s="380"/>
    </row>
    <row r="7" spans="1:19" ht="239.25" customHeight="1">
      <c r="A7" s="385"/>
      <c r="B7" s="388"/>
      <c r="C7" s="341"/>
      <c r="D7" s="341"/>
      <c r="E7" s="341"/>
      <c r="F7" s="382"/>
      <c r="G7" s="412" t="s">
        <v>53</v>
      </c>
      <c r="H7" s="341" t="s">
        <v>54</v>
      </c>
      <c r="I7" s="341" t="s">
        <v>55</v>
      </c>
      <c r="J7" s="341" t="s">
        <v>56</v>
      </c>
      <c r="K7" s="341"/>
      <c r="L7" s="341" t="s">
        <v>57</v>
      </c>
      <c r="M7" s="341" t="s">
        <v>58</v>
      </c>
      <c r="N7" s="341" t="s">
        <v>59</v>
      </c>
      <c r="O7" s="341"/>
      <c r="P7" s="341"/>
      <c r="Q7" s="340"/>
      <c r="R7" s="340" t="s">
        <v>60</v>
      </c>
      <c r="S7" s="340" t="s">
        <v>61</v>
      </c>
    </row>
    <row r="8" spans="1:19" ht="148.5" customHeight="1" thickBot="1">
      <c r="A8" s="453"/>
      <c r="B8" s="454"/>
      <c r="C8" s="370"/>
      <c r="D8" s="370"/>
      <c r="E8" s="370"/>
      <c r="F8" s="383"/>
      <c r="G8" s="413"/>
      <c r="H8" s="370"/>
      <c r="I8" s="370"/>
      <c r="J8" s="370"/>
      <c r="K8" s="370"/>
      <c r="L8" s="370"/>
      <c r="M8" s="370"/>
      <c r="N8" s="370"/>
      <c r="O8" s="370"/>
      <c r="P8" s="370"/>
      <c r="Q8" s="374"/>
      <c r="R8" s="374"/>
      <c r="S8" s="374"/>
    </row>
    <row r="9" spans="1:19" s="34" customFormat="1" ht="15.75" customHeight="1" thickBot="1">
      <c r="A9" s="84">
        <v>1</v>
      </c>
      <c r="B9" s="84">
        <v>2</v>
      </c>
      <c r="C9" s="87">
        <v>3</v>
      </c>
      <c r="D9" s="86">
        <v>4</v>
      </c>
      <c r="E9" s="85">
        <v>5</v>
      </c>
      <c r="F9" s="86">
        <v>6</v>
      </c>
      <c r="G9" s="85">
        <v>7</v>
      </c>
      <c r="H9" s="85">
        <v>8</v>
      </c>
      <c r="I9" s="85">
        <v>9</v>
      </c>
      <c r="J9" s="85">
        <v>10</v>
      </c>
      <c r="K9" s="86">
        <v>11</v>
      </c>
      <c r="L9" s="85">
        <v>12</v>
      </c>
      <c r="M9" s="85">
        <v>13</v>
      </c>
      <c r="N9" s="85">
        <v>14</v>
      </c>
      <c r="O9" s="86">
        <v>15</v>
      </c>
      <c r="P9" s="88">
        <v>16</v>
      </c>
      <c r="Q9" s="86">
        <v>17</v>
      </c>
      <c r="R9" s="85">
        <v>18</v>
      </c>
      <c r="S9" s="99">
        <v>19</v>
      </c>
    </row>
    <row r="10" spans="1:19" ht="36.75" customHeight="1" thickBot="1">
      <c r="A10" s="60" t="s">
        <v>23</v>
      </c>
      <c r="B10" s="61" t="s">
        <v>152</v>
      </c>
      <c r="C10" s="312">
        <v>0.0005430453985953226</v>
      </c>
      <c r="D10" s="168">
        <v>0.03446528129751647</v>
      </c>
      <c r="E10" s="167">
        <v>-26670</v>
      </c>
      <c r="F10" s="177">
        <v>-28.014705882352942</v>
      </c>
      <c r="G10" s="178">
        <v>908084.1386554623</v>
      </c>
      <c r="H10" s="168">
        <v>99.98898901712289</v>
      </c>
      <c r="I10" s="166">
        <v>0.004446725290897561</v>
      </c>
      <c r="J10" s="166">
        <v>0.9968051957034497</v>
      </c>
      <c r="K10" s="166">
        <v>0.004466586976168483</v>
      </c>
      <c r="L10" s="166">
        <v>0.004447214972976743</v>
      </c>
      <c r="M10" s="312">
        <v>0</v>
      </c>
      <c r="N10" s="250">
        <v>0</v>
      </c>
      <c r="O10" s="168">
        <v>0.04856629947583327</v>
      </c>
      <c r="P10" s="178">
        <v>441.07142857142856</v>
      </c>
      <c r="Q10" s="168">
        <v>10.921812412214535</v>
      </c>
      <c r="R10" s="294">
        <v>4199</v>
      </c>
      <c r="S10" s="190">
        <v>223.88459137491546</v>
      </c>
    </row>
    <row r="11" spans="1:19" ht="66.75" customHeight="1" thickBot="1">
      <c r="A11" s="63" t="s">
        <v>24</v>
      </c>
      <c r="B11" s="64" t="s">
        <v>171</v>
      </c>
      <c r="C11" s="312">
        <v>0.011356660527931247</v>
      </c>
      <c r="D11" s="168">
        <v>1.772866789441375</v>
      </c>
      <c r="E11" s="167">
        <v>2518</v>
      </c>
      <c r="F11" s="177">
        <v>0.4359418282548476</v>
      </c>
      <c r="G11" s="178">
        <v>987.7596952908588</v>
      </c>
      <c r="H11" s="168">
        <v>90.80679304142991</v>
      </c>
      <c r="I11" s="166">
        <v>0.13266166897451814</v>
      </c>
      <c r="J11" s="166">
        <v>0.9481449649047414</v>
      </c>
      <c r="K11" s="166">
        <v>0.15295261863691414</v>
      </c>
      <c r="L11" s="166">
        <v>0.1460922300317249</v>
      </c>
      <c r="M11" s="312">
        <v>0.18953328428393207</v>
      </c>
      <c r="N11" s="250">
        <v>2.461314778273964</v>
      </c>
      <c r="O11" s="168">
        <v>2.3191836473561307</v>
      </c>
      <c r="P11" s="178">
        <v>30.117353826980995</v>
      </c>
      <c r="Q11" s="168">
        <v>17.39652069586083</v>
      </c>
      <c r="R11" s="178">
        <v>12.236286919831224</v>
      </c>
      <c r="S11" s="190">
        <v>6.537972405518897</v>
      </c>
    </row>
    <row r="12" spans="1:19" ht="35.25" customHeight="1" thickBot="1">
      <c r="A12" s="63" t="s">
        <v>25</v>
      </c>
      <c r="B12" s="39" t="s">
        <v>105</v>
      </c>
      <c r="C12" s="312">
        <v>2.1172098341909664</v>
      </c>
      <c r="D12" s="168">
        <v>3.763865065751858</v>
      </c>
      <c r="E12" s="167">
        <v>4834</v>
      </c>
      <c r="F12" s="177">
        <v>0.7343156615524836</v>
      </c>
      <c r="G12" s="178">
        <v>4145.146589700745</v>
      </c>
      <c r="H12" s="168">
        <v>97.64436874235126</v>
      </c>
      <c r="I12" s="166">
        <v>0.2976368541963372</v>
      </c>
      <c r="J12" s="166">
        <v>0.9937414566768531</v>
      </c>
      <c r="K12" s="166">
        <v>0.4237649084730565</v>
      </c>
      <c r="L12" s="166">
        <v>0.3048172240036647</v>
      </c>
      <c r="M12" s="312">
        <v>0</v>
      </c>
      <c r="N12" s="250">
        <v>0</v>
      </c>
      <c r="O12" s="168">
        <v>-0.46662582884654646</v>
      </c>
      <c r="P12" s="178">
        <v>-23.358737559401057</v>
      </c>
      <c r="Q12" s="168">
        <v>-1.5660579246666746</v>
      </c>
      <c r="R12" s="300">
        <v>-1302.6</v>
      </c>
      <c r="S12" s="190">
        <v>2.3597989828919053</v>
      </c>
    </row>
    <row r="13" spans="1:19" ht="18" customHeight="1" thickBot="1">
      <c r="A13" s="57"/>
      <c r="B13" s="67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163"/>
    </row>
  </sheetData>
  <sheetProtection/>
  <mergeCells count="25">
    <mergeCell ref="R7:R8"/>
    <mergeCell ref="S7:S8"/>
    <mergeCell ref="C6:C8"/>
    <mergeCell ref="D6:D8"/>
    <mergeCell ref="E6:E8"/>
    <mergeCell ref="F6:F8"/>
    <mergeCell ref="M7:M8"/>
    <mergeCell ref="J7:J8"/>
    <mergeCell ref="L7:L8"/>
    <mergeCell ref="A6:A8"/>
    <mergeCell ref="B6:B8"/>
    <mergeCell ref="O6:O8"/>
    <mergeCell ref="P6:P8"/>
    <mergeCell ref="Q6:Q8"/>
    <mergeCell ref="N7:N8"/>
    <mergeCell ref="A2:S2"/>
    <mergeCell ref="A4:S4"/>
    <mergeCell ref="G6:J6"/>
    <mergeCell ref="L6:N6"/>
    <mergeCell ref="R6:S6"/>
    <mergeCell ref="G7:G8"/>
    <mergeCell ref="H7:H8"/>
    <mergeCell ref="I7:I8"/>
    <mergeCell ref="A3:S3"/>
    <mergeCell ref="K6:K8"/>
  </mergeCells>
  <printOptions/>
  <pageMargins left="0.2" right="0.2" top="1" bottom="0.22" header="0.5" footer="0.22"/>
  <pageSetup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18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4.421875" style="2" customWidth="1"/>
    <col min="2" max="2" width="22.00390625" style="2" customWidth="1"/>
    <col min="3" max="3" width="3.8515625" style="2" customWidth="1"/>
    <col min="4" max="5" width="10.28125" style="2" customWidth="1"/>
    <col min="6" max="6" width="10.00390625" style="2" customWidth="1"/>
    <col min="7" max="7" width="9.421875" style="2" customWidth="1"/>
    <col min="8" max="8" width="9.00390625" style="2" customWidth="1"/>
    <col min="9" max="9" width="10.28125" style="2" customWidth="1"/>
    <col min="10" max="10" width="9.57421875" style="2" customWidth="1"/>
    <col min="11" max="11" width="9.00390625" style="2" customWidth="1"/>
    <col min="12" max="12" width="8.7109375" style="2" customWidth="1"/>
    <col min="13" max="13" width="10.421875" style="2" customWidth="1"/>
    <col min="14" max="15" width="9.28125" style="2" customWidth="1"/>
    <col min="16" max="16" width="7.00390625" style="2" customWidth="1"/>
    <col min="17" max="17" width="10.421875" style="2" customWidth="1"/>
    <col min="18" max="18" width="10.00390625" style="2" customWidth="1"/>
    <col min="19" max="19" width="11.00390625" style="2" customWidth="1"/>
    <col min="20" max="20" width="5.28125" style="2" customWidth="1"/>
    <col min="21" max="21" width="10.28125" style="2" customWidth="1"/>
    <col min="22" max="22" width="10.00390625" style="2" customWidth="1"/>
    <col min="23" max="23" width="10.28125" style="2" customWidth="1"/>
    <col min="24" max="24" width="9.00390625" style="2" customWidth="1"/>
    <col min="25" max="25" width="7.7109375" style="2" customWidth="1"/>
    <col min="26" max="26" width="12.7109375" style="2" customWidth="1"/>
    <col min="27" max="27" width="13.140625" style="2" customWidth="1"/>
    <col min="28" max="28" width="12.57421875" style="2" customWidth="1"/>
    <col min="29" max="29" width="14.28125" style="2" customWidth="1"/>
    <col min="30" max="30" width="13.57421875" style="2" customWidth="1"/>
    <col min="31" max="16384" width="9.140625" style="2" customWidth="1"/>
  </cols>
  <sheetData>
    <row r="1" spans="17:51" ht="45" customHeight="1">
      <c r="Q1" s="429"/>
      <c r="R1" s="429"/>
      <c r="S1" s="429"/>
      <c r="T1" s="429"/>
      <c r="U1" s="335"/>
      <c r="V1" s="335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</row>
    <row r="2" spans="1:51" ht="18.75" customHeight="1">
      <c r="A2" s="500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</row>
    <row r="3" spans="1:51" s="3" customFormat="1" ht="39" customHeight="1">
      <c r="A3" s="501" t="s">
        <v>1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</row>
    <row r="4" spans="1:25" ht="15.75" customHeight="1">
      <c r="A4" s="502" t="s">
        <v>93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4"/>
      <c r="X4" s="4"/>
      <c r="Y4" s="4"/>
    </row>
    <row r="5" spans="2:24" ht="17.25">
      <c r="B5" s="2" t="s">
        <v>206</v>
      </c>
      <c r="X5" s="2" t="s">
        <v>88</v>
      </c>
    </row>
    <row r="6" spans="1:25" ht="27.75" customHeight="1">
      <c r="A6" s="336" t="s">
        <v>2</v>
      </c>
      <c r="B6" s="337" t="s">
        <v>3</v>
      </c>
      <c r="C6" s="333" t="s">
        <v>4</v>
      </c>
      <c r="D6" s="333" t="s">
        <v>5</v>
      </c>
      <c r="E6" s="333" t="s">
        <v>6</v>
      </c>
      <c r="F6" s="333" t="s">
        <v>7</v>
      </c>
      <c r="G6" s="337" t="s">
        <v>8</v>
      </c>
      <c r="H6" s="337"/>
      <c r="I6" s="333" t="s">
        <v>9</v>
      </c>
      <c r="J6" s="337" t="s">
        <v>8</v>
      </c>
      <c r="K6" s="337"/>
      <c r="L6" s="337"/>
      <c r="M6" s="333" t="s">
        <v>10</v>
      </c>
      <c r="N6" s="332" t="s">
        <v>11</v>
      </c>
      <c r="O6" s="334" t="s">
        <v>8</v>
      </c>
      <c r="P6" s="334"/>
      <c r="Q6" s="333" t="s">
        <v>12</v>
      </c>
      <c r="R6" s="332" t="s">
        <v>13</v>
      </c>
      <c r="S6" s="332" t="s">
        <v>14</v>
      </c>
      <c r="T6" s="332" t="s">
        <v>15</v>
      </c>
      <c r="U6" s="332" t="s">
        <v>137</v>
      </c>
      <c r="V6" s="332" t="s">
        <v>138</v>
      </c>
      <c r="W6" s="332" t="s">
        <v>139</v>
      </c>
      <c r="X6" s="332" t="s">
        <v>140</v>
      </c>
      <c r="Y6" s="332" t="s">
        <v>144</v>
      </c>
    </row>
    <row r="7" spans="1:25" ht="239.25" customHeight="1">
      <c r="A7" s="336"/>
      <c r="B7" s="337"/>
      <c r="C7" s="333"/>
      <c r="D7" s="333"/>
      <c r="E7" s="333"/>
      <c r="F7" s="333"/>
      <c r="G7" s="333" t="s">
        <v>16</v>
      </c>
      <c r="H7" s="333" t="s">
        <v>17</v>
      </c>
      <c r="I7" s="333"/>
      <c r="J7" s="333" t="s">
        <v>18</v>
      </c>
      <c r="K7" s="333" t="s">
        <v>19</v>
      </c>
      <c r="L7" s="333" t="s">
        <v>20</v>
      </c>
      <c r="M7" s="333"/>
      <c r="N7" s="332"/>
      <c r="O7" s="332" t="s">
        <v>21</v>
      </c>
      <c r="P7" s="332" t="s">
        <v>22</v>
      </c>
      <c r="Q7" s="333"/>
      <c r="R7" s="332"/>
      <c r="S7" s="332"/>
      <c r="T7" s="332"/>
      <c r="U7" s="332"/>
      <c r="V7" s="332"/>
      <c r="W7" s="332"/>
      <c r="X7" s="332"/>
      <c r="Y7" s="332"/>
    </row>
    <row r="8" spans="1:25" ht="148.5" customHeight="1">
      <c r="A8" s="336"/>
      <c r="B8" s="337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2"/>
      <c r="O8" s="332"/>
      <c r="P8" s="332"/>
      <c r="Q8" s="333"/>
      <c r="R8" s="332"/>
      <c r="S8" s="332"/>
      <c r="T8" s="332"/>
      <c r="U8" s="332"/>
      <c r="V8" s="332"/>
      <c r="W8" s="332"/>
      <c r="X8" s="332"/>
      <c r="Y8" s="332"/>
    </row>
    <row r="9" spans="1:29" s="34" customFormat="1" ht="15.75" customHeight="1">
      <c r="A9" s="179">
        <v>1</v>
      </c>
      <c r="B9" s="179">
        <v>2</v>
      </c>
      <c r="C9" s="179">
        <v>3</v>
      </c>
      <c r="D9" s="179">
        <v>4</v>
      </c>
      <c r="E9" s="179">
        <v>5</v>
      </c>
      <c r="F9" s="179">
        <v>6</v>
      </c>
      <c r="G9" s="179">
        <v>7</v>
      </c>
      <c r="H9" s="179">
        <v>8</v>
      </c>
      <c r="I9" s="179">
        <v>9</v>
      </c>
      <c r="J9" s="179">
        <v>10</v>
      </c>
      <c r="K9" s="179">
        <v>11</v>
      </c>
      <c r="L9" s="179">
        <v>12</v>
      </c>
      <c r="M9" s="179">
        <v>13</v>
      </c>
      <c r="N9" s="179">
        <v>14</v>
      </c>
      <c r="O9" s="179">
        <v>15</v>
      </c>
      <c r="P9" s="179">
        <v>16</v>
      </c>
      <c r="Q9" s="179">
        <v>17</v>
      </c>
      <c r="R9" s="179">
        <v>18</v>
      </c>
      <c r="S9" s="179">
        <v>19</v>
      </c>
      <c r="T9" s="179">
        <v>20</v>
      </c>
      <c r="U9" s="179">
        <v>21</v>
      </c>
      <c r="V9" s="179">
        <v>22</v>
      </c>
      <c r="W9" s="179">
        <v>23</v>
      </c>
      <c r="X9" s="179">
        <v>24</v>
      </c>
      <c r="Y9" s="179">
        <v>25</v>
      </c>
      <c r="Z9" s="34">
        <v>11</v>
      </c>
      <c r="AA9" s="34">
        <v>17</v>
      </c>
      <c r="AB9" s="34" t="s">
        <v>172</v>
      </c>
      <c r="AC9" s="34" t="s">
        <v>173</v>
      </c>
    </row>
    <row r="10" spans="1:30" s="34" customFormat="1" ht="28.5" customHeight="1">
      <c r="A10" s="69" t="s">
        <v>23</v>
      </c>
      <c r="B10" s="40" t="s">
        <v>106</v>
      </c>
      <c r="C10" s="1">
        <v>100</v>
      </c>
      <c r="D10" s="1">
        <v>2093</v>
      </c>
      <c r="E10" s="1">
        <v>2093</v>
      </c>
      <c r="F10" s="1">
        <v>22623</v>
      </c>
      <c r="G10" s="1">
        <v>14100</v>
      </c>
      <c r="H10" s="1">
        <v>1492</v>
      </c>
      <c r="I10" s="1">
        <v>6500</v>
      </c>
      <c r="J10" s="1">
        <v>12986</v>
      </c>
      <c r="K10" s="1">
        <v>-8868</v>
      </c>
      <c r="L10" s="1">
        <v>1825</v>
      </c>
      <c r="M10" s="1">
        <v>3000</v>
      </c>
      <c r="N10" s="1">
        <v>15216</v>
      </c>
      <c r="O10" s="1">
        <v>1922</v>
      </c>
      <c r="P10" s="1">
        <v>2280</v>
      </c>
      <c r="Q10" s="1">
        <v>24716</v>
      </c>
      <c r="R10" s="1">
        <v>104786</v>
      </c>
      <c r="S10" s="1">
        <v>18277</v>
      </c>
      <c r="T10" s="1">
        <v>33</v>
      </c>
      <c r="U10" s="1">
        <v>104786</v>
      </c>
      <c r="V10" s="1">
        <v>104786</v>
      </c>
      <c r="W10" s="1">
        <v>86509</v>
      </c>
      <c r="X10" s="1">
        <v>86439</v>
      </c>
      <c r="Y10" s="1"/>
      <c r="Z10" s="2">
        <f>SUM(J10+K10+L10)</f>
        <v>5943</v>
      </c>
      <c r="AA10" s="2">
        <f aca="true" t="shared" si="0" ref="AA10:AA15">SUM(O10+P10)</f>
        <v>4202</v>
      </c>
      <c r="AB10" s="2">
        <f aca="true" t="shared" si="1" ref="AB10:AB15">SUM(D10+F10)</f>
        <v>24716</v>
      </c>
      <c r="AC10" s="2">
        <f aca="true" t="shared" si="2" ref="AC10:AC15">SUM(I10+M10+N10)</f>
        <v>24716</v>
      </c>
      <c r="AD10" s="2">
        <f aca="true" t="shared" si="3" ref="AD10:AD15">SUM(G10+H10)</f>
        <v>15592</v>
      </c>
    </row>
    <row r="11" spans="1:53" s="34" customFormat="1" ht="27" customHeight="1">
      <c r="A11" s="69" t="s">
        <v>24</v>
      </c>
      <c r="B11" s="40" t="s">
        <v>193</v>
      </c>
      <c r="C11" s="1">
        <v>100</v>
      </c>
      <c r="D11" s="68">
        <v>164887</v>
      </c>
      <c r="E11" s="68">
        <v>124351</v>
      </c>
      <c r="F11" s="68">
        <v>10756</v>
      </c>
      <c r="G11" s="68">
        <v>800</v>
      </c>
      <c r="H11" s="68">
        <v>620</v>
      </c>
      <c r="I11" s="68">
        <v>147147</v>
      </c>
      <c r="J11" s="68">
        <v>143541</v>
      </c>
      <c r="K11" s="68">
        <v>430.2</v>
      </c>
      <c r="L11" s="68">
        <v>3175.8</v>
      </c>
      <c r="M11" s="68">
        <v>0</v>
      </c>
      <c r="N11" s="68">
        <v>28496</v>
      </c>
      <c r="O11" s="68">
        <v>7680</v>
      </c>
      <c r="P11" s="68">
        <v>3499</v>
      </c>
      <c r="Q11" s="68">
        <v>175643</v>
      </c>
      <c r="R11" s="68">
        <v>104608</v>
      </c>
      <c r="S11" s="68">
        <v>112</v>
      </c>
      <c r="T11" s="68">
        <v>23</v>
      </c>
      <c r="U11" s="68">
        <v>104608</v>
      </c>
      <c r="V11" s="68">
        <v>104608</v>
      </c>
      <c r="W11" s="68">
        <v>104468</v>
      </c>
      <c r="X11" s="68">
        <v>104468</v>
      </c>
      <c r="Y11" s="68">
        <v>649.1</v>
      </c>
      <c r="Z11" s="2">
        <f>SUM(J11+K11+L11)</f>
        <v>147147</v>
      </c>
      <c r="AA11" s="2">
        <f t="shared" si="0"/>
        <v>11179</v>
      </c>
      <c r="AB11" s="2">
        <f t="shared" si="1"/>
        <v>175643</v>
      </c>
      <c r="AC11" s="2">
        <f t="shared" si="2"/>
        <v>175643</v>
      </c>
      <c r="AD11" s="2">
        <f t="shared" si="3"/>
        <v>1420</v>
      </c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</row>
    <row r="12" spans="1:53" s="34" customFormat="1" ht="27.75" customHeight="1">
      <c r="A12" s="69" t="s">
        <v>25</v>
      </c>
      <c r="B12" s="40" t="s">
        <v>107</v>
      </c>
      <c r="C12" s="1">
        <v>100</v>
      </c>
      <c r="D12" s="1">
        <v>1214677</v>
      </c>
      <c r="E12" s="1">
        <v>1210229</v>
      </c>
      <c r="F12" s="1">
        <v>37825</v>
      </c>
      <c r="G12" s="1">
        <v>28684</v>
      </c>
      <c r="H12" s="1">
        <v>71</v>
      </c>
      <c r="I12" s="1">
        <v>43297</v>
      </c>
      <c r="J12" s="1">
        <v>91962</v>
      </c>
      <c r="K12" s="1">
        <v>-66304</v>
      </c>
      <c r="L12" s="1">
        <v>8767</v>
      </c>
      <c r="M12" s="1">
        <v>1149361</v>
      </c>
      <c r="N12" s="1">
        <v>59844</v>
      </c>
      <c r="O12" s="1">
        <v>11502</v>
      </c>
      <c r="P12" s="1">
        <v>40590</v>
      </c>
      <c r="Q12" s="1">
        <v>1252502</v>
      </c>
      <c r="R12" s="1">
        <v>208872</v>
      </c>
      <c r="S12" s="1">
        <v>6262</v>
      </c>
      <c r="T12" s="1">
        <v>148</v>
      </c>
      <c r="U12" s="1">
        <v>224010</v>
      </c>
      <c r="V12" s="1">
        <v>208872</v>
      </c>
      <c r="W12" s="1">
        <v>212443</v>
      </c>
      <c r="X12" s="1">
        <v>193400</v>
      </c>
      <c r="Y12" s="1"/>
      <c r="Z12" s="2">
        <f>SUM(J12+K12+L12)</f>
        <v>34425</v>
      </c>
      <c r="AA12" s="2">
        <f t="shared" si="0"/>
        <v>52092</v>
      </c>
      <c r="AB12" s="2">
        <f t="shared" si="1"/>
        <v>1252502</v>
      </c>
      <c r="AC12" s="2">
        <f t="shared" si="2"/>
        <v>1252502</v>
      </c>
      <c r="AD12" s="2">
        <f t="shared" si="3"/>
        <v>28755</v>
      </c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</row>
    <row r="13" spans="1:53" s="34" customFormat="1" ht="48" customHeight="1">
      <c r="A13" s="69" t="s">
        <v>26</v>
      </c>
      <c r="B13" s="39" t="s">
        <v>219</v>
      </c>
      <c r="C13" s="1">
        <v>100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>
        <f>SUM(J13+K13+L13)</f>
        <v>0</v>
      </c>
      <c r="AA13" s="2">
        <f t="shared" si="0"/>
        <v>0</v>
      </c>
      <c r="AB13" s="2">
        <f t="shared" si="1"/>
        <v>0</v>
      </c>
      <c r="AC13" s="2">
        <f t="shared" si="2"/>
        <v>0</v>
      </c>
      <c r="AD13" s="2">
        <f t="shared" si="3"/>
        <v>0</v>
      </c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</row>
    <row r="14" spans="1:53" s="34" customFormat="1" ht="55.5" customHeight="1">
      <c r="A14" s="69" t="s">
        <v>27</v>
      </c>
      <c r="B14" s="39" t="s">
        <v>174</v>
      </c>
      <c r="C14" s="1">
        <v>100</v>
      </c>
      <c r="D14" s="1">
        <v>8281586</v>
      </c>
      <c r="E14" s="1">
        <v>7809450</v>
      </c>
      <c r="F14" s="1">
        <v>1808526</v>
      </c>
      <c r="G14" s="1">
        <v>317651</v>
      </c>
      <c r="H14" s="1">
        <v>175160</v>
      </c>
      <c r="I14" s="1">
        <v>9159306</v>
      </c>
      <c r="J14" s="1">
        <v>7309580</v>
      </c>
      <c r="K14" s="1">
        <v>1612134</v>
      </c>
      <c r="L14" s="1">
        <v>237592</v>
      </c>
      <c r="M14" s="1">
        <v>875942</v>
      </c>
      <c r="N14" s="1">
        <v>54864</v>
      </c>
      <c r="O14" s="1">
        <v>23402</v>
      </c>
      <c r="P14" s="1">
        <v>491</v>
      </c>
      <c r="Q14" s="1">
        <v>10090112</v>
      </c>
      <c r="R14" s="1">
        <v>1438707</v>
      </c>
      <c r="S14" s="1">
        <v>-1121692</v>
      </c>
      <c r="T14" s="1">
        <v>479</v>
      </c>
      <c r="U14" s="1">
        <v>2412519</v>
      </c>
      <c r="V14" s="1">
        <v>1438707</v>
      </c>
      <c r="W14" s="1">
        <v>3534211</v>
      </c>
      <c r="X14" s="1">
        <v>1801236</v>
      </c>
      <c r="Y14" s="1">
        <v>8037</v>
      </c>
      <c r="Z14" s="2">
        <f>SUM(J14+K14+L14)</f>
        <v>9159306</v>
      </c>
      <c r="AA14" s="2">
        <f t="shared" si="0"/>
        <v>23893</v>
      </c>
      <c r="AB14" s="2">
        <f t="shared" si="1"/>
        <v>10090112</v>
      </c>
      <c r="AC14" s="140">
        <f t="shared" si="2"/>
        <v>10090112</v>
      </c>
      <c r="AD14" s="2">
        <f t="shared" si="3"/>
        <v>492811</v>
      </c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</row>
    <row r="15" spans="1:53" s="34" customFormat="1" ht="55.5" customHeight="1">
      <c r="A15" s="69" t="s">
        <v>28</v>
      </c>
      <c r="B15" s="39" t="s">
        <v>220</v>
      </c>
      <c r="C15" s="1">
        <v>100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  <c r="AA15" s="2">
        <f t="shared" si="0"/>
        <v>0</v>
      </c>
      <c r="AB15" s="2">
        <f t="shared" si="1"/>
        <v>0</v>
      </c>
      <c r="AC15" s="2">
        <f t="shared" si="2"/>
        <v>0</v>
      </c>
      <c r="AD15" s="2">
        <f t="shared" si="3"/>
        <v>0</v>
      </c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</row>
    <row r="16" spans="1:25" ht="18" customHeight="1">
      <c r="A16" s="54"/>
      <c r="B16" s="313" t="s">
        <v>66</v>
      </c>
      <c r="C16" s="271"/>
      <c r="D16" s="314">
        <f aca="true" t="shared" si="4" ref="D16:Y16">SUM(D10:D15)</f>
        <v>9663243</v>
      </c>
      <c r="E16" s="314">
        <f t="shared" si="4"/>
        <v>9146123</v>
      </c>
      <c r="F16" s="314">
        <f t="shared" si="4"/>
        <v>1879730</v>
      </c>
      <c r="G16" s="314">
        <f t="shared" si="4"/>
        <v>361235</v>
      </c>
      <c r="H16" s="314">
        <f t="shared" si="4"/>
        <v>177343</v>
      </c>
      <c r="I16" s="314">
        <f t="shared" si="4"/>
        <v>9356250</v>
      </c>
      <c r="J16" s="314">
        <f t="shared" si="4"/>
        <v>7558069</v>
      </c>
      <c r="K16" s="314">
        <f t="shared" si="4"/>
        <v>1537392.2</v>
      </c>
      <c r="L16" s="314">
        <f t="shared" si="4"/>
        <v>251359.8</v>
      </c>
      <c r="M16" s="314">
        <f t="shared" si="4"/>
        <v>2028303</v>
      </c>
      <c r="N16" s="314">
        <f t="shared" si="4"/>
        <v>158420</v>
      </c>
      <c r="O16" s="314">
        <f t="shared" si="4"/>
        <v>44506</v>
      </c>
      <c r="P16" s="314">
        <f t="shared" si="4"/>
        <v>46860</v>
      </c>
      <c r="Q16" s="314">
        <f t="shared" si="4"/>
        <v>11542973</v>
      </c>
      <c r="R16" s="314">
        <f t="shared" si="4"/>
        <v>1856973</v>
      </c>
      <c r="S16" s="314">
        <f t="shared" si="4"/>
        <v>-1097041</v>
      </c>
      <c r="T16" s="314">
        <f t="shared" si="4"/>
        <v>683</v>
      </c>
      <c r="U16" s="314">
        <f t="shared" si="4"/>
        <v>2845923</v>
      </c>
      <c r="V16" s="314">
        <f t="shared" si="4"/>
        <v>1856973</v>
      </c>
      <c r="W16" s="314">
        <f t="shared" si="4"/>
        <v>3937631</v>
      </c>
      <c r="X16" s="314">
        <f t="shared" si="4"/>
        <v>2185543</v>
      </c>
      <c r="Y16" s="314">
        <f t="shared" si="4"/>
        <v>8686.1</v>
      </c>
    </row>
    <row r="17" ht="17.25">
      <c r="B17" s="2" t="s">
        <v>221</v>
      </c>
    </row>
    <row r="18" ht="17.25">
      <c r="B18" s="2" t="s">
        <v>222</v>
      </c>
    </row>
  </sheetData>
  <sheetProtection/>
  <mergeCells count="32">
    <mergeCell ref="A6:A8"/>
    <mergeCell ref="B6:B8"/>
    <mergeCell ref="D6:D8"/>
    <mergeCell ref="E6:E8"/>
    <mergeCell ref="C6:C8"/>
    <mergeCell ref="F6:F8"/>
    <mergeCell ref="X6:X8"/>
    <mergeCell ref="T6:T8"/>
    <mergeCell ref="Q6:Q8"/>
    <mergeCell ref="I6:I8"/>
    <mergeCell ref="J6:L6"/>
    <mergeCell ref="K7:K8"/>
    <mergeCell ref="J7:J8"/>
    <mergeCell ref="O6:P6"/>
    <mergeCell ref="G7:G8"/>
    <mergeCell ref="P7:P8"/>
    <mergeCell ref="H7:H8"/>
    <mergeCell ref="O7:O8"/>
    <mergeCell ref="M6:M8"/>
    <mergeCell ref="N6:N8"/>
    <mergeCell ref="G6:H6"/>
    <mergeCell ref="L7:L8"/>
    <mergeCell ref="Q1:V1"/>
    <mergeCell ref="A2:V2"/>
    <mergeCell ref="A3:V3"/>
    <mergeCell ref="A4:V4"/>
    <mergeCell ref="R6:R8"/>
    <mergeCell ref="Y6:Y8"/>
    <mergeCell ref="S6:S8"/>
    <mergeCell ref="U6:U8"/>
    <mergeCell ref="V6:V8"/>
    <mergeCell ref="W6:W8"/>
  </mergeCells>
  <printOptions/>
  <pageMargins left="0.23" right="0.2" top="0.38" bottom="0.38" header="0.5" footer="0.5"/>
  <pageSetup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6"/>
  <sheetViews>
    <sheetView zoomScalePageLayoutView="0" workbookViewId="0" topLeftCell="E10">
      <selection activeCell="I14" sqref="I14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11.8515625" style="2" customWidth="1"/>
    <col min="4" max="4" width="12.421875" style="2" customWidth="1"/>
    <col min="5" max="8" width="9.7109375" style="2" customWidth="1"/>
    <col min="9" max="9" width="13.140625" style="2" customWidth="1"/>
    <col min="10" max="10" width="11.8515625" style="2" customWidth="1"/>
    <col min="11" max="11" width="13.8515625" style="2" customWidth="1"/>
    <col min="12" max="12" width="12.7109375" style="2" customWidth="1"/>
    <col min="13" max="14" width="9.7109375" style="2" customWidth="1"/>
    <col min="15" max="15" width="10.8515625" style="2" customWidth="1"/>
    <col min="16" max="16" width="11.8515625" style="2" customWidth="1"/>
    <col min="17" max="17" width="12.8515625" style="2" customWidth="1"/>
    <col min="18" max="18" width="12.140625" style="2" customWidth="1"/>
    <col min="19" max="19" width="13.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223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31.5" customHeight="1">
      <c r="A5" s="26" t="s">
        <v>206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 t="s">
        <v>88</v>
      </c>
      <c r="S5" s="27"/>
    </row>
    <row r="6" spans="1:19" ht="3" customHeight="1">
      <c r="A6" s="342" t="s">
        <v>2</v>
      </c>
      <c r="B6" s="343" t="s">
        <v>3</v>
      </c>
      <c r="C6" s="341" t="s">
        <v>45</v>
      </c>
      <c r="D6" s="341" t="s">
        <v>46</v>
      </c>
      <c r="E6" s="341" t="s">
        <v>47</v>
      </c>
      <c r="F6" s="341" t="s">
        <v>48</v>
      </c>
      <c r="G6" s="343"/>
      <c r="H6" s="343"/>
      <c r="I6" s="343"/>
      <c r="J6" s="343"/>
      <c r="K6" s="341" t="s">
        <v>49</v>
      </c>
      <c r="L6" s="343"/>
      <c r="M6" s="343"/>
      <c r="N6" s="343"/>
      <c r="O6" s="341" t="s">
        <v>50</v>
      </c>
      <c r="P6" s="341" t="s">
        <v>65</v>
      </c>
      <c r="Q6" s="340" t="s">
        <v>52</v>
      </c>
      <c r="R6" s="428"/>
      <c r="S6" s="428"/>
    </row>
    <row r="7" spans="1:19" ht="282.75" customHeight="1">
      <c r="A7" s="342"/>
      <c r="B7" s="343"/>
      <c r="C7" s="341"/>
      <c r="D7" s="341"/>
      <c r="E7" s="341"/>
      <c r="F7" s="341"/>
      <c r="G7" s="341" t="s">
        <v>53</v>
      </c>
      <c r="H7" s="341" t="s">
        <v>54</v>
      </c>
      <c r="I7" s="341" t="s">
        <v>55</v>
      </c>
      <c r="J7" s="341" t="s">
        <v>56</v>
      </c>
      <c r="K7" s="341"/>
      <c r="L7" s="341" t="s">
        <v>57</v>
      </c>
      <c r="M7" s="341" t="s">
        <v>58</v>
      </c>
      <c r="N7" s="341" t="s">
        <v>59</v>
      </c>
      <c r="O7" s="341"/>
      <c r="P7" s="341"/>
      <c r="Q7" s="340"/>
      <c r="R7" s="340" t="s">
        <v>60</v>
      </c>
      <c r="S7" s="340" t="s">
        <v>61</v>
      </c>
    </row>
    <row r="8" spans="1:19" ht="148.5" customHeight="1">
      <c r="A8" s="342"/>
      <c r="B8" s="343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0"/>
      <c r="R8" s="340"/>
      <c r="S8" s="340"/>
    </row>
    <row r="9" spans="1:19" s="34" customFormat="1" ht="15.75" customHeight="1">
      <c r="A9" s="192">
        <v>1</v>
      </c>
      <c r="B9" s="192">
        <v>2</v>
      </c>
      <c r="C9" s="192">
        <v>3</v>
      </c>
      <c r="D9" s="192">
        <v>4</v>
      </c>
      <c r="E9" s="192">
        <v>5</v>
      </c>
      <c r="F9" s="192">
        <v>6</v>
      </c>
      <c r="G9" s="192">
        <v>7</v>
      </c>
      <c r="H9" s="192">
        <v>8</v>
      </c>
      <c r="I9" s="192">
        <v>9</v>
      </c>
      <c r="J9" s="192">
        <v>10</v>
      </c>
      <c r="K9" s="192">
        <v>11</v>
      </c>
      <c r="L9" s="192">
        <v>12</v>
      </c>
      <c r="M9" s="192">
        <v>13</v>
      </c>
      <c r="N9" s="192">
        <v>14</v>
      </c>
      <c r="O9" s="192">
        <v>15</v>
      </c>
      <c r="P9" s="192">
        <v>16</v>
      </c>
      <c r="Q9" s="192">
        <v>17</v>
      </c>
      <c r="R9" s="192">
        <v>18</v>
      </c>
      <c r="S9" s="192">
        <v>19</v>
      </c>
    </row>
    <row r="10" spans="1:19" ht="27" customHeight="1">
      <c r="A10" s="69" t="s">
        <v>23</v>
      </c>
      <c r="B10" s="40" t="s">
        <v>106</v>
      </c>
      <c r="C10" s="177">
        <v>0.0980546792849632</v>
      </c>
      <c r="D10" s="177">
        <v>1.4867902208201893</v>
      </c>
      <c r="E10" s="25">
        <v>7407</v>
      </c>
      <c r="F10" s="177">
        <v>0.3274101578040048</v>
      </c>
      <c r="G10" s="178">
        <v>9.251646554391549</v>
      </c>
      <c r="H10" s="178">
        <v>8.468198737659815</v>
      </c>
      <c r="I10" s="177">
        <v>0.26298753843664024</v>
      </c>
      <c r="J10" s="177">
        <v>0.3843664023304742</v>
      </c>
      <c r="K10" s="177">
        <v>0.35682916117698726</v>
      </c>
      <c r="L10" s="177">
        <v>3.1055900621118013</v>
      </c>
      <c r="M10" s="177">
        <v>4.271661808768676</v>
      </c>
      <c r="N10" s="177">
        <v>4.730851712228267</v>
      </c>
      <c r="O10" s="178">
        <v>74.50724608140887</v>
      </c>
      <c r="P10" s="178">
        <v>82.51653536197206</v>
      </c>
      <c r="Q10" s="178">
        <v>281.18461538461537</v>
      </c>
      <c r="R10" s="178">
        <v>17.442215563147748</v>
      </c>
      <c r="S10" s="177">
        <v>2.8024615384615386</v>
      </c>
    </row>
    <row r="11" spans="1:19" ht="24.75" customHeight="1">
      <c r="A11" s="69" t="s">
        <v>24</v>
      </c>
      <c r="B11" s="40" t="s">
        <v>193</v>
      </c>
      <c r="C11" s="177">
        <v>0.02175743964065132</v>
      </c>
      <c r="D11" s="177">
        <v>0.3774564851207187</v>
      </c>
      <c r="E11" s="25">
        <v>-17740</v>
      </c>
      <c r="F11" s="177">
        <v>-1.6493120119003346</v>
      </c>
      <c r="G11" s="178">
        <v>1532.9769431015247</v>
      </c>
      <c r="H11" s="178">
        <v>93.87621482211075</v>
      </c>
      <c r="I11" s="177">
        <v>0.837761823699208</v>
      </c>
      <c r="J11" s="177">
        <v>0.837761823699208</v>
      </c>
      <c r="K11" s="177">
        <v>5.163777372262774</v>
      </c>
      <c r="L11" s="177">
        <v>0.892411166435195</v>
      </c>
      <c r="M11" s="177">
        <v>0.5659120847613045</v>
      </c>
      <c r="N11" s="177">
        <v>7.577269928651624</v>
      </c>
      <c r="O11" s="178">
        <v>0.06059015896801975</v>
      </c>
      <c r="P11" s="178">
        <v>0.8112708703053131</v>
      </c>
      <c r="Q11" s="178">
        <v>0.07611436182864754</v>
      </c>
      <c r="R11" s="178">
        <v>0.10706638115631692</v>
      </c>
      <c r="S11" s="177">
        <v>0.1936566834526018</v>
      </c>
    </row>
    <row r="12" spans="1:19" ht="22.5" customHeight="1">
      <c r="A12" s="69" t="s">
        <v>25</v>
      </c>
      <c r="B12" s="40" t="s">
        <v>107</v>
      </c>
      <c r="C12" s="177">
        <v>0.0011864180201858164</v>
      </c>
      <c r="D12" s="177">
        <v>0.6320600227257537</v>
      </c>
      <c r="E12" s="25">
        <v>-22019</v>
      </c>
      <c r="F12" s="177">
        <v>-0.582128222075347</v>
      </c>
      <c r="G12" s="178">
        <v>3211.3073364177135</v>
      </c>
      <c r="H12" s="178">
        <v>96.98004474244352</v>
      </c>
      <c r="I12" s="177">
        <v>0.034568407874797806</v>
      </c>
      <c r="J12" s="177">
        <v>0.9522204355761508</v>
      </c>
      <c r="K12" s="177">
        <v>0.035806170169656926</v>
      </c>
      <c r="L12" s="177">
        <v>0.035644866907004906</v>
      </c>
      <c r="M12" s="177">
        <v>0.1647208754325587</v>
      </c>
      <c r="N12" s="177">
        <v>3.9886949547416264</v>
      </c>
      <c r="O12" s="178">
        <v>0.4938345599020848</v>
      </c>
      <c r="P12" s="178">
        <v>11.958140778367643</v>
      </c>
      <c r="Q12" s="178">
        <v>14.462895812642909</v>
      </c>
      <c r="R12" s="178">
        <v>2.9980083496112453</v>
      </c>
      <c r="S12" s="177">
        <v>27.928147446705314</v>
      </c>
    </row>
    <row r="13" spans="1:19" ht="33.75" customHeight="1">
      <c r="A13" s="69" t="s">
        <v>26</v>
      </c>
      <c r="B13" s="39" t="s">
        <v>119</v>
      </c>
      <c r="C13" s="177" t="e">
        <v>#DIV/0!</v>
      </c>
      <c r="D13" s="177" t="e">
        <v>#DIV/0!</v>
      </c>
      <c r="E13" s="25">
        <v>0</v>
      </c>
      <c r="F13" s="177" t="e">
        <v>#DIV/0!</v>
      </c>
      <c r="G13" s="178" t="e">
        <v>#DIV/0!</v>
      </c>
      <c r="H13" s="178" t="e">
        <v>#DIV/0!</v>
      </c>
      <c r="I13" s="177" t="e">
        <v>#DIV/0!</v>
      </c>
      <c r="J13" s="177" t="e">
        <v>#DIV/0!</v>
      </c>
      <c r="K13" s="177" t="e">
        <v>#DIV/0!</v>
      </c>
      <c r="L13" s="177" t="e">
        <v>#DIV/0!</v>
      </c>
      <c r="M13" s="177">
        <v>0</v>
      </c>
      <c r="N13" s="177">
        <v>0</v>
      </c>
      <c r="O13" s="178">
        <v>0</v>
      </c>
      <c r="P13" s="178">
        <v>0</v>
      </c>
      <c r="Q13" s="178" t="e">
        <v>#DIV/0!</v>
      </c>
      <c r="R13" s="178" t="e">
        <v>#DIV/0!</v>
      </c>
      <c r="S13" s="177" t="e">
        <v>#DIV/0!</v>
      </c>
    </row>
    <row r="14" spans="1:19" ht="36.75" customHeight="1">
      <c r="A14" s="69" t="s">
        <v>27</v>
      </c>
      <c r="B14" s="39" t="s">
        <v>174</v>
      </c>
      <c r="C14" s="177">
        <v>3.1926217556138816</v>
      </c>
      <c r="D14" s="177">
        <v>32.96380139982502</v>
      </c>
      <c r="E14" s="25">
        <v>1753662</v>
      </c>
      <c r="F14" s="177">
        <v>0.9696636929742785</v>
      </c>
      <c r="G14" s="178">
        <v>457.91910096951887</v>
      </c>
      <c r="H14" s="178">
        <v>82.07625445584746</v>
      </c>
      <c r="I14" s="177">
        <v>0.9077506770985297</v>
      </c>
      <c r="J14" s="177">
        <v>0.9945625975212168</v>
      </c>
      <c r="K14" s="177">
        <v>9.84018796612828</v>
      </c>
      <c r="L14" s="177">
        <v>1.105984530016352</v>
      </c>
      <c r="M14" s="177">
        <v>0.14049014191124645</v>
      </c>
      <c r="N14" s="177">
        <v>0.775885695610742</v>
      </c>
      <c r="O14" s="178">
        <v>-10.953353828174176</v>
      </c>
      <c r="P14" s="178">
        <v>-60.492148691916036</v>
      </c>
      <c r="Q14" s="178">
        <v>-12.246473695714501</v>
      </c>
      <c r="R14" s="178">
        <v>-77.96528410579778</v>
      </c>
      <c r="S14" s="177">
        <v>0.10162407501179674</v>
      </c>
    </row>
    <row r="15" spans="1:19" ht="36.75" customHeight="1">
      <c r="A15" s="69" t="s">
        <v>28</v>
      </c>
      <c r="B15" s="39" t="s">
        <v>181</v>
      </c>
      <c r="C15" s="177" t="e">
        <v>#DIV/0!</v>
      </c>
      <c r="D15" s="177" t="e">
        <v>#DIV/0!</v>
      </c>
      <c r="E15" s="25">
        <v>0</v>
      </c>
      <c r="F15" s="177" t="e">
        <v>#DIV/0!</v>
      </c>
      <c r="G15" s="178" t="e">
        <v>#DIV/0!</v>
      </c>
      <c r="H15" s="178" t="e">
        <v>#DIV/0!</v>
      </c>
      <c r="I15" s="177" t="e">
        <v>#DIV/0!</v>
      </c>
      <c r="J15" s="177" t="e">
        <v>#DIV/0!</v>
      </c>
      <c r="K15" s="177" t="e">
        <v>#DIV/0!</v>
      </c>
      <c r="L15" s="177" t="e">
        <v>#DIV/0!</v>
      </c>
      <c r="M15" s="177" t="e">
        <v>#DIV/0!</v>
      </c>
      <c r="N15" s="177" t="e">
        <v>#DIV/0!</v>
      </c>
      <c r="O15" s="178" t="e">
        <v>#DIV/0!</v>
      </c>
      <c r="P15" s="178" t="e">
        <v>#DIV/0!</v>
      </c>
      <c r="Q15" s="178" t="e">
        <v>#DIV/0!</v>
      </c>
      <c r="R15" s="178" t="e">
        <v>#DIV/0!</v>
      </c>
      <c r="S15" s="177" t="e">
        <v>#DIV/0!</v>
      </c>
    </row>
    <row r="16" spans="1:19" ht="18" customHeight="1">
      <c r="A16" s="69"/>
      <c r="B16" s="92"/>
      <c r="C16" s="315"/>
      <c r="D16" s="25"/>
      <c r="E16" s="25"/>
      <c r="F16" s="25"/>
      <c r="G16" s="25"/>
      <c r="H16" s="25"/>
      <c r="I16" s="177"/>
      <c r="J16" s="25"/>
      <c r="K16" s="25"/>
      <c r="L16" s="25"/>
      <c r="M16" s="25"/>
      <c r="N16" s="25"/>
      <c r="O16" s="25"/>
      <c r="P16" s="25"/>
      <c r="Q16" s="25"/>
      <c r="R16" s="25"/>
      <c r="S16" s="25"/>
    </row>
  </sheetData>
  <sheetProtection/>
  <mergeCells count="25">
    <mergeCell ref="A2:S2"/>
    <mergeCell ref="A3:S3"/>
    <mergeCell ref="A4:S4"/>
    <mergeCell ref="A6:A8"/>
    <mergeCell ref="B6:B8"/>
    <mergeCell ref="C6:C8"/>
    <mergeCell ref="D6:D8"/>
    <mergeCell ref="E6:E8"/>
    <mergeCell ref="F6:F8"/>
    <mergeCell ref="G6:J6"/>
    <mergeCell ref="O6:O8"/>
    <mergeCell ref="P6:P8"/>
    <mergeCell ref="Q6:Q8"/>
    <mergeCell ref="R6:S6"/>
    <mergeCell ref="N7:N8"/>
    <mergeCell ref="R7:R8"/>
    <mergeCell ref="S7:S8"/>
    <mergeCell ref="G7:G8"/>
    <mergeCell ref="H7:H8"/>
    <mergeCell ref="I7:I8"/>
    <mergeCell ref="J7:J8"/>
    <mergeCell ref="L7:L8"/>
    <mergeCell ref="M7:M8"/>
    <mergeCell ref="K6:K8"/>
    <mergeCell ref="L6:N6"/>
  </mergeCells>
  <printOptions/>
  <pageMargins left="0.2" right="0.2" top="0.33" bottom="0.22" header="0.5" footer="0.29"/>
  <pageSetup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4">
      <selection activeCell="Y11" sqref="Y11"/>
    </sheetView>
  </sheetViews>
  <sheetFormatPr defaultColWidth="9.140625" defaultRowHeight="12.75"/>
  <cols>
    <col min="1" max="1" width="4.421875" style="2" customWidth="1"/>
    <col min="2" max="2" width="23.8515625" style="2" customWidth="1"/>
    <col min="3" max="3" width="4.7109375" style="2" customWidth="1"/>
    <col min="4" max="5" width="12.00390625" style="2" customWidth="1"/>
    <col min="6" max="6" width="11.7109375" style="2" customWidth="1"/>
    <col min="7" max="7" width="9.421875" style="2" customWidth="1"/>
    <col min="8" max="8" width="8.7109375" style="2" customWidth="1"/>
    <col min="9" max="9" width="10.7109375" style="2" customWidth="1"/>
    <col min="10" max="10" width="10.28125" style="2" customWidth="1"/>
    <col min="11" max="11" width="8.8515625" style="2" customWidth="1"/>
    <col min="12" max="12" width="8.421875" style="2" customWidth="1"/>
    <col min="13" max="13" width="8.140625" style="2" customWidth="1"/>
    <col min="14" max="14" width="8.00390625" style="2" customWidth="1"/>
    <col min="15" max="15" width="6.140625" style="2" customWidth="1"/>
    <col min="16" max="16" width="5.8515625" style="2" customWidth="1"/>
    <col min="17" max="18" width="10.57421875" style="2" customWidth="1"/>
    <col min="19" max="19" width="9.8515625" style="2" customWidth="1"/>
    <col min="20" max="20" width="5.140625" style="2" customWidth="1"/>
    <col min="21" max="21" width="9.28125" style="2" customWidth="1"/>
    <col min="22" max="22" width="9.140625" style="2" customWidth="1"/>
    <col min="23" max="23" width="9.00390625" style="2" customWidth="1"/>
    <col min="24" max="24" width="11.57421875" style="2" customWidth="1"/>
    <col min="25" max="25" width="7.421875" style="2" customWidth="1"/>
    <col min="26" max="26" width="6.7109375" style="2" customWidth="1"/>
    <col min="27" max="27" width="14.28125" style="2" customWidth="1"/>
    <col min="28" max="28" width="14.7109375" style="2" customWidth="1"/>
    <col min="29" max="29" width="9.140625" style="2" customWidth="1"/>
    <col min="30" max="30" width="13.140625" style="2" customWidth="1"/>
    <col min="31" max="31" width="12.7109375" style="2" bestFit="1" customWidth="1"/>
    <col min="32" max="16384" width="9.140625" style="2" customWidth="1"/>
  </cols>
  <sheetData>
    <row r="1" spans="17:25" ht="45" customHeight="1">
      <c r="Q1" s="359"/>
      <c r="R1" s="359"/>
      <c r="S1" s="359"/>
      <c r="T1" s="359"/>
      <c r="U1" s="359"/>
      <c r="V1" s="359"/>
      <c r="W1" s="79"/>
      <c r="X1" s="79"/>
      <c r="Y1" s="79"/>
    </row>
    <row r="2" spans="1:25" ht="18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80"/>
      <c r="X2" s="80"/>
      <c r="Y2" s="80"/>
    </row>
    <row r="3" spans="1:25" ht="39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81"/>
      <c r="X3" s="81"/>
      <c r="Y3" s="81"/>
    </row>
    <row r="4" spans="1:25" s="3" customFormat="1" ht="15.75" customHeight="1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82"/>
      <c r="X4" s="82"/>
      <c r="Y4" s="82"/>
    </row>
    <row r="5" spans="2:24" ht="18" thickBot="1">
      <c r="B5" s="4" t="s">
        <v>206</v>
      </c>
      <c r="X5" s="28" t="s">
        <v>90</v>
      </c>
    </row>
    <row r="6" spans="1:25" ht="27.75" customHeight="1" thickTop="1">
      <c r="A6" s="424" t="s">
        <v>2</v>
      </c>
      <c r="B6" s="362" t="s">
        <v>3</v>
      </c>
      <c r="C6" s="348" t="s">
        <v>4</v>
      </c>
      <c r="D6" s="355" t="s">
        <v>5</v>
      </c>
      <c r="E6" s="364" t="s">
        <v>6</v>
      </c>
      <c r="F6" s="355" t="s">
        <v>7</v>
      </c>
      <c r="G6" s="368" t="s">
        <v>8</v>
      </c>
      <c r="H6" s="368"/>
      <c r="I6" s="355" t="s">
        <v>9</v>
      </c>
      <c r="J6" s="368" t="s">
        <v>8</v>
      </c>
      <c r="K6" s="368"/>
      <c r="L6" s="368"/>
      <c r="M6" s="355" t="s">
        <v>10</v>
      </c>
      <c r="N6" s="346" t="s">
        <v>11</v>
      </c>
      <c r="O6" s="367" t="s">
        <v>8</v>
      </c>
      <c r="P6" s="367"/>
      <c r="Q6" s="348" t="s">
        <v>12</v>
      </c>
      <c r="R6" s="346" t="s">
        <v>13</v>
      </c>
      <c r="S6" s="344" t="s">
        <v>14</v>
      </c>
      <c r="T6" s="346" t="s">
        <v>15</v>
      </c>
      <c r="U6" s="344" t="s">
        <v>137</v>
      </c>
      <c r="V6" s="346" t="s">
        <v>138</v>
      </c>
      <c r="W6" s="344" t="s">
        <v>139</v>
      </c>
      <c r="X6" s="346" t="s">
        <v>140</v>
      </c>
      <c r="Y6" s="346" t="s">
        <v>145</v>
      </c>
    </row>
    <row r="7" spans="1:25" ht="239.25" customHeight="1">
      <c r="A7" s="425"/>
      <c r="B7" s="363"/>
      <c r="C7" s="349"/>
      <c r="D7" s="356"/>
      <c r="E7" s="358"/>
      <c r="F7" s="356"/>
      <c r="G7" s="353" t="s">
        <v>16</v>
      </c>
      <c r="H7" s="357" t="s">
        <v>17</v>
      </c>
      <c r="I7" s="356"/>
      <c r="J7" s="353" t="s">
        <v>18</v>
      </c>
      <c r="K7" s="353" t="s">
        <v>19</v>
      </c>
      <c r="L7" s="357" t="s">
        <v>20</v>
      </c>
      <c r="M7" s="356"/>
      <c r="N7" s="347"/>
      <c r="O7" s="365" t="s">
        <v>21</v>
      </c>
      <c r="P7" s="365" t="s">
        <v>22</v>
      </c>
      <c r="Q7" s="349"/>
      <c r="R7" s="347"/>
      <c r="S7" s="345"/>
      <c r="T7" s="347"/>
      <c r="U7" s="345"/>
      <c r="V7" s="347"/>
      <c r="W7" s="345"/>
      <c r="X7" s="347"/>
      <c r="Y7" s="347"/>
    </row>
    <row r="8" spans="1:25" ht="148.5" customHeight="1" thickBot="1">
      <c r="A8" s="426"/>
      <c r="B8" s="427"/>
      <c r="C8" s="349"/>
      <c r="D8" s="356"/>
      <c r="E8" s="358"/>
      <c r="F8" s="356"/>
      <c r="G8" s="354"/>
      <c r="H8" s="358"/>
      <c r="I8" s="356"/>
      <c r="J8" s="354"/>
      <c r="K8" s="354"/>
      <c r="L8" s="358"/>
      <c r="M8" s="356"/>
      <c r="N8" s="347"/>
      <c r="O8" s="366"/>
      <c r="P8" s="366"/>
      <c r="Q8" s="349"/>
      <c r="R8" s="347"/>
      <c r="S8" s="345"/>
      <c r="T8" s="347"/>
      <c r="U8" s="345"/>
      <c r="V8" s="347"/>
      <c r="W8" s="345"/>
      <c r="X8" s="347"/>
      <c r="Y8" s="347"/>
    </row>
    <row r="9" spans="1:25" s="34" customFormat="1" ht="15.75" customHeight="1" thickBot="1" thickTop="1">
      <c r="A9" s="20">
        <v>1</v>
      </c>
      <c r="B9" s="20">
        <v>2</v>
      </c>
      <c r="C9" s="21">
        <v>3</v>
      </c>
      <c r="D9" s="22">
        <v>4</v>
      </c>
      <c r="E9" s="23">
        <v>5</v>
      </c>
      <c r="F9" s="22">
        <v>6</v>
      </c>
      <c r="G9" s="23">
        <v>7</v>
      </c>
      <c r="H9" s="23">
        <v>8</v>
      </c>
      <c r="I9" s="22">
        <v>9</v>
      </c>
      <c r="J9" s="23">
        <v>10</v>
      </c>
      <c r="K9" s="23">
        <v>11</v>
      </c>
      <c r="L9" s="23">
        <v>12</v>
      </c>
      <c r="M9" s="22">
        <v>13</v>
      </c>
      <c r="N9" s="22">
        <v>14</v>
      </c>
      <c r="O9" s="23">
        <v>15</v>
      </c>
      <c r="P9" s="23">
        <v>16</v>
      </c>
      <c r="Q9" s="20">
        <v>17</v>
      </c>
      <c r="R9" s="22">
        <v>18</v>
      </c>
      <c r="S9" s="20">
        <v>19</v>
      </c>
      <c r="T9" s="22">
        <v>20</v>
      </c>
      <c r="U9" s="20">
        <v>21</v>
      </c>
      <c r="V9" s="21">
        <v>22</v>
      </c>
      <c r="W9" s="20">
        <v>23</v>
      </c>
      <c r="X9" s="21">
        <v>24</v>
      </c>
      <c r="Y9" s="21">
        <v>25</v>
      </c>
    </row>
    <row r="10" spans="1:31" s="34" customFormat="1" ht="77.25" customHeight="1">
      <c r="A10" s="13" t="s">
        <v>23</v>
      </c>
      <c r="B10" s="125" t="s">
        <v>197</v>
      </c>
      <c r="C10" s="14">
        <v>80</v>
      </c>
      <c r="D10" s="1">
        <v>844595</v>
      </c>
      <c r="E10" s="1">
        <v>818954</v>
      </c>
      <c r="F10" s="1">
        <v>47122</v>
      </c>
      <c r="G10" s="1">
        <v>3031</v>
      </c>
      <c r="H10" s="1">
        <v>1531</v>
      </c>
      <c r="I10" s="1">
        <v>564552</v>
      </c>
      <c r="J10" s="1">
        <v>1216.9</v>
      </c>
      <c r="K10" s="1">
        <v>29528</v>
      </c>
      <c r="L10" s="1">
        <v>4512.2</v>
      </c>
      <c r="M10" s="1">
        <v>316957</v>
      </c>
      <c r="N10" s="1">
        <v>10208</v>
      </c>
      <c r="O10" s="1">
        <v>841</v>
      </c>
      <c r="P10" s="1">
        <v>2286</v>
      </c>
      <c r="Q10" s="1">
        <v>891717</v>
      </c>
      <c r="R10" s="1">
        <v>47888</v>
      </c>
      <c r="S10" s="1">
        <v>-38552</v>
      </c>
      <c r="T10" s="1">
        <v>30</v>
      </c>
      <c r="U10" s="1">
        <v>47888</v>
      </c>
      <c r="V10" s="17">
        <v>44479</v>
      </c>
      <c r="W10" s="1">
        <v>86440</v>
      </c>
      <c r="X10" s="17">
        <v>86440</v>
      </c>
      <c r="Y10" s="17">
        <v>0</v>
      </c>
      <c r="Z10" s="52"/>
      <c r="AA10" s="2"/>
      <c r="AB10" s="2"/>
      <c r="AC10" s="2"/>
      <c r="AD10" s="2"/>
      <c r="AE10" s="2"/>
    </row>
    <row r="11" spans="1:31" s="34" customFormat="1" ht="35.25" customHeight="1">
      <c r="A11" s="126">
        <v>2</v>
      </c>
      <c r="B11" s="40" t="s">
        <v>182</v>
      </c>
      <c r="C11" s="1">
        <v>100</v>
      </c>
      <c r="D11" s="25">
        <v>9827005</v>
      </c>
      <c r="E11" s="25">
        <v>874531</v>
      </c>
      <c r="F11" s="25">
        <v>2836025</v>
      </c>
      <c r="G11" s="25">
        <v>31</v>
      </c>
      <c r="H11" s="25">
        <v>403146</v>
      </c>
      <c r="I11" s="25">
        <v>12662835</v>
      </c>
      <c r="J11" s="25">
        <v>12114972</v>
      </c>
      <c r="K11" s="25">
        <v>547863</v>
      </c>
      <c r="L11" s="25">
        <v>0</v>
      </c>
      <c r="M11" s="25">
        <v>0</v>
      </c>
      <c r="N11" s="25">
        <v>195</v>
      </c>
      <c r="O11" s="25">
        <v>0</v>
      </c>
      <c r="P11" s="25">
        <v>195</v>
      </c>
      <c r="Q11" s="25">
        <v>12663030</v>
      </c>
      <c r="R11" s="25">
        <v>2160479</v>
      </c>
      <c r="S11" s="25">
        <v>-124052</v>
      </c>
      <c r="T11" s="25">
        <v>2</v>
      </c>
      <c r="U11" s="25">
        <v>2163152</v>
      </c>
      <c r="V11" s="316">
        <v>2160432</v>
      </c>
      <c r="W11" s="25">
        <v>2287204</v>
      </c>
      <c r="X11" s="316">
        <v>2175643</v>
      </c>
      <c r="Y11" s="316"/>
      <c r="Z11" s="52"/>
      <c r="AA11" s="2"/>
      <c r="AB11" s="2"/>
      <c r="AC11" s="2"/>
      <c r="AD11" s="2"/>
      <c r="AE11" s="2"/>
    </row>
    <row r="12" spans="1:25" s="191" customFormat="1" ht="42" customHeight="1" thickBot="1">
      <c r="A12" s="123"/>
      <c r="B12" s="127" t="s">
        <v>66</v>
      </c>
      <c r="C12" s="124"/>
      <c r="D12" s="164">
        <f aca="true" t="shared" si="0" ref="D12:X12">SUM(D10:D11)</f>
        <v>10671600</v>
      </c>
      <c r="E12" s="37">
        <f t="shared" si="0"/>
        <v>1693485</v>
      </c>
      <c r="F12" s="37">
        <f t="shared" si="0"/>
        <v>2883147</v>
      </c>
      <c r="G12" s="37">
        <f t="shared" si="0"/>
        <v>3062</v>
      </c>
      <c r="H12" s="37">
        <f t="shared" si="0"/>
        <v>404677</v>
      </c>
      <c r="I12" s="37">
        <f t="shared" si="0"/>
        <v>13227387</v>
      </c>
      <c r="J12" s="37">
        <f t="shared" si="0"/>
        <v>12116188.9</v>
      </c>
      <c r="K12" s="37">
        <f t="shared" si="0"/>
        <v>577391</v>
      </c>
      <c r="L12" s="37">
        <f t="shared" si="0"/>
        <v>4512.2</v>
      </c>
      <c r="M12" s="37">
        <f t="shared" si="0"/>
        <v>316957</v>
      </c>
      <c r="N12" s="37">
        <f t="shared" si="0"/>
        <v>10403</v>
      </c>
      <c r="O12" s="37">
        <f t="shared" si="0"/>
        <v>841</v>
      </c>
      <c r="P12" s="37">
        <f t="shared" si="0"/>
        <v>2481</v>
      </c>
      <c r="Q12" s="37">
        <f t="shared" si="0"/>
        <v>13554747</v>
      </c>
      <c r="R12" s="37">
        <f t="shared" si="0"/>
        <v>2208367</v>
      </c>
      <c r="S12" s="37">
        <f t="shared" si="0"/>
        <v>-162604</v>
      </c>
      <c r="T12" s="37">
        <f t="shared" si="0"/>
        <v>32</v>
      </c>
      <c r="U12" s="37">
        <f t="shared" si="0"/>
        <v>2211040</v>
      </c>
      <c r="V12" s="38">
        <f t="shared" si="0"/>
        <v>2204911</v>
      </c>
      <c r="W12" s="37">
        <f t="shared" si="0"/>
        <v>2373644</v>
      </c>
      <c r="X12" s="38">
        <f t="shared" si="0"/>
        <v>2262083</v>
      </c>
      <c r="Y12" s="38">
        <f>SUM(Y10:Y11)</f>
        <v>0</v>
      </c>
    </row>
    <row r="18" ht="17.25">
      <c r="B18" s="500"/>
    </row>
    <row r="19" ht="17.25">
      <c r="B19" s="500"/>
    </row>
  </sheetData>
  <sheetProtection/>
  <mergeCells count="33">
    <mergeCell ref="Q1:V1"/>
    <mergeCell ref="A2:V2"/>
    <mergeCell ref="A3:V3"/>
    <mergeCell ref="A4:V4"/>
    <mergeCell ref="A6:A8"/>
    <mergeCell ref="B6:B8"/>
    <mergeCell ref="C6:C8"/>
    <mergeCell ref="D6:D8"/>
    <mergeCell ref="E6:E8"/>
    <mergeCell ref="B18:B19"/>
    <mergeCell ref="W6:W8"/>
    <mergeCell ref="F6:F8"/>
    <mergeCell ref="P7:P8"/>
    <mergeCell ref="Q6:Q8"/>
    <mergeCell ref="R6:R8"/>
    <mergeCell ref="X6:X8"/>
    <mergeCell ref="V6:V8"/>
    <mergeCell ref="G6:H6"/>
    <mergeCell ref="I6:I8"/>
    <mergeCell ref="J6:L6"/>
    <mergeCell ref="M6:M8"/>
    <mergeCell ref="N6:N8"/>
    <mergeCell ref="O6:P6"/>
    <mergeCell ref="Y6:Y8"/>
    <mergeCell ref="G7:G8"/>
    <mergeCell ref="H7:H8"/>
    <mergeCell ref="J7:J8"/>
    <mergeCell ref="K7:K8"/>
    <mergeCell ref="L7:L8"/>
    <mergeCell ref="O7:O8"/>
    <mergeCell ref="S6:S8"/>
    <mergeCell ref="T6:T8"/>
    <mergeCell ref="U6:U8"/>
  </mergeCells>
  <conditionalFormatting sqref="D10:Y11">
    <cfRule type="containsBlanks" priority="1" dxfId="0" stopIfTrue="1">
      <formula>LEN(TRIM(D10))=0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12"/>
  <sheetViews>
    <sheetView zoomScalePageLayoutView="0" workbookViewId="0" topLeftCell="A10">
      <selection activeCell="G10" sqref="A1:IV16384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4" width="8.7109375" style="2" customWidth="1"/>
    <col min="5" max="5" width="10.421875" style="2" customWidth="1"/>
    <col min="6" max="10" width="8.7109375" style="2" customWidth="1"/>
    <col min="11" max="11" width="11.57421875" style="2" customWidth="1"/>
    <col min="12" max="19" width="8.71093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224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30.75" customHeight="1" thickBot="1">
      <c r="A5" s="26" t="s">
        <v>206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 t="s">
        <v>90</v>
      </c>
      <c r="R5" s="27"/>
      <c r="S5" s="27"/>
    </row>
    <row r="6" spans="1:19" ht="0.75" customHeight="1">
      <c r="A6" s="384" t="s">
        <v>2</v>
      </c>
      <c r="B6" s="387" t="s">
        <v>3</v>
      </c>
      <c r="C6" s="369" t="s">
        <v>45</v>
      </c>
      <c r="D6" s="369" t="s">
        <v>46</v>
      </c>
      <c r="E6" s="369" t="s">
        <v>47</v>
      </c>
      <c r="F6" s="381" t="s">
        <v>48</v>
      </c>
      <c r="G6" s="414"/>
      <c r="H6" s="379"/>
      <c r="I6" s="379"/>
      <c r="J6" s="379"/>
      <c r="K6" s="369" t="s">
        <v>49</v>
      </c>
      <c r="L6" s="379"/>
      <c r="M6" s="379"/>
      <c r="N6" s="379"/>
      <c r="O6" s="369" t="s">
        <v>50</v>
      </c>
      <c r="P6" s="369" t="s">
        <v>51</v>
      </c>
      <c r="Q6" s="375" t="s">
        <v>52</v>
      </c>
      <c r="R6" s="380"/>
      <c r="S6" s="380"/>
    </row>
    <row r="7" spans="1:19" ht="239.25" customHeight="1">
      <c r="A7" s="385"/>
      <c r="B7" s="388"/>
      <c r="C7" s="341"/>
      <c r="D7" s="341"/>
      <c r="E7" s="341"/>
      <c r="F7" s="382"/>
      <c r="G7" s="412" t="s">
        <v>53</v>
      </c>
      <c r="H7" s="341" t="s">
        <v>54</v>
      </c>
      <c r="I7" s="341" t="s">
        <v>55</v>
      </c>
      <c r="J7" s="341" t="s">
        <v>56</v>
      </c>
      <c r="K7" s="341"/>
      <c r="L7" s="341" t="s">
        <v>57</v>
      </c>
      <c r="M7" s="341" t="s">
        <v>58</v>
      </c>
      <c r="N7" s="341" t="s">
        <v>59</v>
      </c>
      <c r="O7" s="341"/>
      <c r="P7" s="341"/>
      <c r="Q7" s="340"/>
      <c r="R7" s="340" t="s">
        <v>60</v>
      </c>
      <c r="S7" s="340" t="s">
        <v>61</v>
      </c>
    </row>
    <row r="8" spans="1:19" ht="148.5" customHeight="1" thickBot="1">
      <c r="A8" s="386"/>
      <c r="B8" s="389"/>
      <c r="C8" s="370"/>
      <c r="D8" s="370"/>
      <c r="E8" s="370"/>
      <c r="F8" s="383"/>
      <c r="G8" s="413"/>
      <c r="H8" s="370"/>
      <c r="I8" s="370"/>
      <c r="J8" s="370"/>
      <c r="K8" s="370"/>
      <c r="L8" s="370"/>
      <c r="M8" s="370"/>
      <c r="N8" s="370"/>
      <c r="O8" s="370"/>
      <c r="P8" s="370"/>
      <c r="Q8" s="374"/>
      <c r="R8" s="374"/>
      <c r="S8" s="374"/>
    </row>
    <row r="9" spans="1:19" s="34" customFormat="1" ht="15.75" customHeight="1" thickBot="1" thickTop="1">
      <c r="A9" s="8">
        <v>1</v>
      </c>
      <c r="B9" s="8">
        <v>2</v>
      </c>
      <c r="C9" s="9">
        <v>3</v>
      </c>
      <c r="D9" s="10">
        <v>4</v>
      </c>
      <c r="E9" s="11">
        <v>5</v>
      </c>
      <c r="F9" s="10">
        <v>6</v>
      </c>
      <c r="G9" s="11">
        <v>7</v>
      </c>
      <c r="H9" s="11">
        <v>8</v>
      </c>
      <c r="I9" s="11">
        <v>9</v>
      </c>
      <c r="J9" s="11">
        <v>10</v>
      </c>
      <c r="K9" s="10">
        <v>11</v>
      </c>
      <c r="L9" s="11">
        <v>12</v>
      </c>
      <c r="M9" s="11">
        <v>13</v>
      </c>
      <c r="N9" s="11">
        <v>14</v>
      </c>
      <c r="O9" s="10">
        <v>15</v>
      </c>
      <c r="P9" s="12">
        <v>16</v>
      </c>
      <c r="Q9" s="10">
        <v>17</v>
      </c>
      <c r="R9" s="11">
        <v>18</v>
      </c>
      <c r="S9" s="11">
        <v>19</v>
      </c>
    </row>
    <row r="10" spans="1:19" ht="33.75" customHeight="1">
      <c r="A10" s="13" t="s">
        <v>23</v>
      </c>
      <c r="B10" s="125" t="s">
        <v>197</v>
      </c>
      <c r="C10" s="35">
        <f>'[2]qaxaqashin-tarekan2016'!H10/'[2]qaxaqashin-tarekan2016'!N10</f>
        <v>0.14998040752351097</v>
      </c>
      <c r="D10" s="36">
        <f>'[2]qaxaqashin-tarekan2016'!F10/'[2]qaxaqashin-tarekan2016'!N10</f>
        <v>4.616183385579937</v>
      </c>
      <c r="E10" s="1">
        <f>'[2]qaxaqashin-tarekan2016'!F10-'[2]qaxaqashin-tarekan2016'!N10</f>
        <v>36914</v>
      </c>
      <c r="F10" s="35">
        <f>E10/'[2]qaxaqashin-tarekan2016'!F10</f>
        <v>0.7833708246678833</v>
      </c>
      <c r="G10" s="36">
        <f>'[2]qaxaqashin-tarekan2016'!D10/'[2]qaxaqashin-tarekan2016'!F10*100</f>
        <v>1792.35813420483</v>
      </c>
      <c r="H10" s="36">
        <f>'[2]qaxaqashin-tarekan2016'!D10/SUM('[2]qaxaqashin-tarekan2016'!D10+'[2]qaxaqashin-tarekan2016'!F10)*100</f>
        <v>94.71558801727454</v>
      </c>
      <c r="I10" s="35">
        <f>'[2]qaxaqashin-tarekan2016'!I10/'[2]qaxaqashin-tarekan2016'!Q10</f>
        <v>0.6331066919213159</v>
      </c>
      <c r="J10" s="35">
        <f>SUM('[2]qaxaqashin-tarekan2016'!I10+'[2]qaxaqashin-tarekan2016'!M10)/'[2]qaxaqashin-tarekan2016'!Q10</f>
        <v>0.9885524219006703</v>
      </c>
      <c r="K10" s="36">
        <f>'[2]qaxaqashin-tarekan2016'!I10/SUM('[2]qaxaqashin-tarekan2016'!M10+'[2]qaxaqashin-tarekan2016'!N10)</f>
        <v>1.7255880060519921</v>
      </c>
      <c r="L10" s="35">
        <f>'[2]qaxaqashin-tarekan2016'!I10/'[2]qaxaqashin-tarekan2016'!D10</f>
        <v>0.6684292471539613</v>
      </c>
      <c r="M10" s="35">
        <f>'[2]qaxaqashin-tarekan2016'!R10/(SUM('[2]qaxaqashin-1'!Q10+'[2]qaxaqashin-tarekan2016'!Q10)/2)</f>
        <v>0.052833419388435075</v>
      </c>
      <c r="N10" s="35">
        <f>'[2]qaxaqashin-tarekan2016'!R10/(SUM('[2]qaxaqashin-1'!F10+'[2]qaxaqashin-tarekan2016'!F10)/2)</f>
        <v>0.8868476610244824</v>
      </c>
      <c r="O10" s="36">
        <f>'[2]qaxaqashin-tarekan2016'!S10/(SUM('[2]qaxaqashin-1'!Q10+'[2]qaxaqashin-tarekan2016'!Q10)/2)*100</f>
        <v>-4.253328567204622</v>
      </c>
      <c r="P10" s="36">
        <f>'[2]qaxaqashin-tarekan2016'!S10/(SUM('[2]qaxaqashin-1'!F10+'[2]qaxaqashin-tarekan2016'!F10)/2)*100</f>
        <v>-71.39523686062446</v>
      </c>
      <c r="Q10" s="36">
        <f>'[2]qaxaqashin-tarekan2016'!S10/'[2]qaxaqashin-tarekan2016'!I10*100</f>
        <v>-6.828777508537744</v>
      </c>
      <c r="R10" s="36">
        <f>'[2]qaxaqashin-tarekan2016'!S10/'[2]qaxaqashin-tarekan2016'!R10*100</f>
        <v>-80.5045105245573</v>
      </c>
      <c r="S10" s="35">
        <f>SUM('[2]qaxaqashin-tarekan2016'!M10+'[2]qaxaqashin-tarekan2016'!N10)/'[2]qaxaqashin-tarekan2016'!I10</f>
        <v>0.5795126046847766</v>
      </c>
    </row>
    <row r="11" spans="1:19" ht="32.25" customHeight="1">
      <c r="A11" s="126">
        <v>2</v>
      </c>
      <c r="B11" s="40" t="s">
        <v>182</v>
      </c>
      <c r="C11" s="36">
        <f>'[2]qaxaqashin-tarekan2016'!H11/'[2]qaxaqashin-tarekan2016'!N11</f>
        <v>2067.4153846153845</v>
      </c>
      <c r="D11" s="36">
        <f>'[2]qaxaqashin-tarekan2016'!F11/'[2]qaxaqashin-tarekan2016'!N11</f>
        <v>14543.71794871795</v>
      </c>
      <c r="E11" s="1">
        <f>'[2]qaxaqashin-tarekan2016'!F11-'[2]qaxaqashin-tarekan2016'!N11</f>
        <v>2835830</v>
      </c>
      <c r="F11" s="35">
        <f>E11/'[2]qaxaqashin-tarekan2016'!F11</f>
        <v>0.9999312417908869</v>
      </c>
      <c r="G11" s="36">
        <f>'[2]qaxaqashin-tarekan2016'!D11/'[2]qaxaqashin-tarekan2016'!F11*100</f>
        <v>346.50628961310287</v>
      </c>
      <c r="H11" s="36">
        <f>'[2]qaxaqashin-tarekan2016'!D11/SUM('[2]qaxaqashin-tarekan2016'!D11+'[2]qaxaqashin-tarekan2016'!F11)*100</f>
        <v>77.60389890887095</v>
      </c>
      <c r="I11" s="35">
        <f>'[2]qaxaqashin-tarekan2016'!I11/'[2]qaxaqashin-tarekan2016'!Q11</f>
        <v>0.9999846008419786</v>
      </c>
      <c r="J11" s="35">
        <f>SUM('[2]qaxaqashin-tarekan2016'!I11+'[2]qaxaqashin-tarekan2016'!M11)/'[2]qaxaqashin-tarekan2016'!Q11</f>
        <v>0.9999846008419786</v>
      </c>
      <c r="K11" s="36">
        <f>'[2]qaxaqashin-tarekan2016'!I11/SUM('[2]qaxaqashin-tarekan2016'!M11+'[2]qaxaqashin-tarekan2016'!N11)</f>
        <v>64937.61538461538</v>
      </c>
      <c r="L11" s="35">
        <f>'[2]qaxaqashin-tarekan2016'!I11/'[2]qaxaqashin-tarekan2016'!D11</f>
        <v>1.2885752067898613</v>
      </c>
      <c r="M11" s="35">
        <f>'[2]qaxaqashin-tarekan2016'!R11/(SUM('[2]qaxaqashin-1'!Q11+'[2]qaxaqashin-tarekan2016'!Q11)/2)</f>
        <v>0.18178122324159432</v>
      </c>
      <c r="N11" s="35">
        <f>'[2]qaxaqashin-tarekan2016'!R11/(SUM('[2]qaxaqashin-1'!F11+'[2]qaxaqashin-tarekan2016'!F11)/2)</f>
        <v>0.309899470101898</v>
      </c>
      <c r="O11" s="36">
        <f>'[2]qaxaqashin-tarekan2016'!S11/(SUM('[2]qaxaqashin-1'!Q11+'[2]qaxaqashin-tarekan2016'!Q11)/2)*100</f>
        <v>-1.0437650310679372</v>
      </c>
      <c r="P11" s="36">
        <f>'[2]qaxaqashin-tarekan2016'!S11/(SUM('[2]qaxaqashin-1'!F11+'[2]qaxaqashin-tarekan2016'!F11)/2)*100</f>
        <v>-1.7794039685218255</v>
      </c>
      <c r="Q11" s="36">
        <f>'[2]qaxaqashin-tarekan2016'!S11/'[2]qaxaqashin-tarekan2016'!I11*100</f>
        <v>-0.9796542401444859</v>
      </c>
      <c r="R11" s="36">
        <f>'[2]qaxaqashin-tarekan2016'!S11/'[2]qaxaqashin-tarekan2016'!R11*100</f>
        <v>-5.741874834238148</v>
      </c>
      <c r="S11" s="35">
        <f>SUM('[2]qaxaqashin-tarekan2016'!M11+'[2]qaxaqashin-tarekan2016'!N11)/'[2]qaxaqashin-tarekan2016'!I11</f>
        <v>1.5399395159140902E-05</v>
      </c>
    </row>
    <row r="12" ht="17.25">
      <c r="K12" s="317"/>
    </row>
  </sheetData>
  <sheetProtection/>
  <mergeCells count="25">
    <mergeCell ref="A6:A8"/>
    <mergeCell ref="H7:H8"/>
    <mergeCell ref="J7:J8"/>
    <mergeCell ref="L7:L8"/>
    <mergeCell ref="I7:I8"/>
    <mergeCell ref="M7:M8"/>
    <mergeCell ref="R7:R8"/>
    <mergeCell ref="F6:F8"/>
    <mergeCell ref="R6:S6"/>
    <mergeCell ref="S7:S8"/>
    <mergeCell ref="G7:G8"/>
    <mergeCell ref="O6:O8"/>
    <mergeCell ref="P6:P8"/>
    <mergeCell ref="Q6:Q8"/>
    <mergeCell ref="N7:N8"/>
    <mergeCell ref="A2:S2"/>
    <mergeCell ref="A3:S3"/>
    <mergeCell ref="A4:S4"/>
    <mergeCell ref="G6:J6"/>
    <mergeCell ref="K6:K8"/>
    <mergeCell ref="B6:B8"/>
    <mergeCell ref="C6:C8"/>
    <mergeCell ref="D6:D8"/>
    <mergeCell ref="E6:E8"/>
    <mergeCell ref="L6:N6"/>
  </mergeCells>
  <conditionalFormatting sqref="L11">
    <cfRule type="containsBlanks" priority="1" dxfId="0" stopIfTrue="1">
      <formula>LEN(TRIM(L11))=0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O10">
      <selection activeCell="D11" sqref="D11"/>
    </sheetView>
  </sheetViews>
  <sheetFormatPr defaultColWidth="9.140625" defaultRowHeight="12.75"/>
  <cols>
    <col min="1" max="1" width="4.421875" style="2" customWidth="1"/>
    <col min="2" max="2" width="15.28125" style="2" customWidth="1"/>
    <col min="3" max="3" width="5.28125" style="2" customWidth="1"/>
    <col min="4" max="4" width="10.421875" style="2" customWidth="1"/>
    <col min="5" max="5" width="11.140625" style="2" customWidth="1"/>
    <col min="6" max="6" width="9.00390625" style="2" customWidth="1"/>
    <col min="7" max="7" width="7.8515625" style="2" customWidth="1"/>
    <col min="8" max="8" width="7.57421875" style="2" customWidth="1"/>
    <col min="9" max="9" width="11.00390625" style="2" customWidth="1"/>
    <col min="10" max="10" width="12.00390625" style="2" customWidth="1"/>
    <col min="11" max="11" width="12.57421875" style="2" customWidth="1"/>
    <col min="12" max="12" width="6.140625" style="2" customWidth="1"/>
    <col min="13" max="14" width="9.00390625" style="2" customWidth="1"/>
    <col min="15" max="15" width="8.57421875" style="2" customWidth="1"/>
    <col min="16" max="16" width="9.140625" style="2" customWidth="1"/>
    <col min="17" max="17" width="10.7109375" style="2" customWidth="1"/>
    <col min="18" max="18" width="9.28125" style="2" customWidth="1"/>
    <col min="19" max="19" width="13.140625" style="2" customWidth="1"/>
    <col min="20" max="20" width="4.7109375" style="2" customWidth="1"/>
    <col min="21" max="21" width="9.7109375" style="2" customWidth="1"/>
    <col min="22" max="22" width="11.28125" style="2" customWidth="1"/>
    <col min="23" max="23" width="10.7109375" style="2" customWidth="1"/>
    <col min="24" max="24" width="10.00390625" style="2" customWidth="1"/>
    <col min="25" max="25" width="8.421875" style="2" customWidth="1"/>
    <col min="26" max="26" width="11.28125" style="2" customWidth="1"/>
    <col min="27" max="27" width="16.7109375" style="2" customWidth="1"/>
    <col min="28" max="28" width="9.140625" style="2" customWidth="1"/>
    <col min="29" max="29" width="13.7109375" style="2" customWidth="1"/>
    <col min="30" max="30" width="15.7109375" style="2" customWidth="1"/>
    <col min="31" max="16384" width="9.140625" style="2" customWidth="1"/>
  </cols>
  <sheetData>
    <row r="1" spans="17:25" ht="45" customHeight="1">
      <c r="Q1" s="359"/>
      <c r="R1" s="359"/>
      <c r="S1" s="359"/>
      <c r="T1" s="359"/>
      <c r="U1" s="359"/>
      <c r="V1" s="359"/>
      <c r="W1" s="79"/>
      <c r="X1" s="79"/>
      <c r="Y1" s="79"/>
    </row>
    <row r="2" spans="1:25" ht="18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80"/>
      <c r="X2" s="80"/>
      <c r="Y2" s="80"/>
    </row>
    <row r="3" spans="1:25" ht="39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81"/>
      <c r="X3" s="81"/>
      <c r="Y3" s="81"/>
    </row>
    <row r="4" spans="1:25" s="3" customFormat="1" ht="15.75" customHeight="1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82"/>
      <c r="X4" s="82"/>
      <c r="Y4" s="82"/>
    </row>
    <row r="5" spans="2:24" ht="18" thickBot="1">
      <c r="B5" s="4" t="s">
        <v>206</v>
      </c>
      <c r="X5" s="28" t="s">
        <v>91</v>
      </c>
    </row>
    <row r="6" spans="1:25" ht="27.75" customHeight="1" thickTop="1">
      <c r="A6" s="424" t="s">
        <v>2</v>
      </c>
      <c r="B6" s="362" t="s">
        <v>3</v>
      </c>
      <c r="C6" s="348" t="s">
        <v>4</v>
      </c>
      <c r="D6" s="355" t="s">
        <v>5</v>
      </c>
      <c r="E6" s="364" t="s">
        <v>6</v>
      </c>
      <c r="F6" s="355" t="s">
        <v>7</v>
      </c>
      <c r="G6" s="368" t="s">
        <v>8</v>
      </c>
      <c r="H6" s="368"/>
      <c r="I6" s="355" t="s">
        <v>9</v>
      </c>
      <c r="J6" s="368" t="s">
        <v>8</v>
      </c>
      <c r="K6" s="368"/>
      <c r="L6" s="368"/>
      <c r="M6" s="355" t="s">
        <v>10</v>
      </c>
      <c r="N6" s="346" t="s">
        <v>11</v>
      </c>
      <c r="O6" s="367" t="s">
        <v>8</v>
      </c>
      <c r="P6" s="367"/>
      <c r="Q6" s="348" t="s">
        <v>12</v>
      </c>
      <c r="R6" s="346" t="s">
        <v>13</v>
      </c>
      <c r="S6" s="344" t="s">
        <v>14</v>
      </c>
      <c r="T6" s="346" t="s">
        <v>15</v>
      </c>
      <c r="U6" s="344" t="s">
        <v>137</v>
      </c>
      <c r="V6" s="346" t="s">
        <v>138</v>
      </c>
      <c r="W6" s="346" t="s">
        <v>139</v>
      </c>
      <c r="X6" s="344" t="s">
        <v>140</v>
      </c>
      <c r="Y6" s="344" t="s">
        <v>144</v>
      </c>
    </row>
    <row r="7" spans="1:25" ht="239.25" customHeight="1">
      <c r="A7" s="425"/>
      <c r="B7" s="363"/>
      <c r="C7" s="349"/>
      <c r="D7" s="356"/>
      <c r="E7" s="358"/>
      <c r="F7" s="356"/>
      <c r="G7" s="353" t="s">
        <v>16</v>
      </c>
      <c r="H7" s="357" t="s">
        <v>17</v>
      </c>
      <c r="I7" s="356"/>
      <c r="J7" s="353" t="s">
        <v>18</v>
      </c>
      <c r="K7" s="353" t="s">
        <v>19</v>
      </c>
      <c r="L7" s="357" t="s">
        <v>20</v>
      </c>
      <c r="M7" s="356"/>
      <c r="N7" s="347"/>
      <c r="O7" s="365" t="s">
        <v>21</v>
      </c>
      <c r="P7" s="365" t="s">
        <v>22</v>
      </c>
      <c r="Q7" s="349"/>
      <c r="R7" s="347"/>
      <c r="S7" s="345"/>
      <c r="T7" s="347"/>
      <c r="U7" s="345"/>
      <c r="V7" s="347"/>
      <c r="W7" s="347"/>
      <c r="X7" s="345"/>
      <c r="Y7" s="345"/>
    </row>
    <row r="8" spans="1:25" ht="148.5" customHeight="1" thickBot="1">
      <c r="A8" s="425"/>
      <c r="B8" s="363"/>
      <c r="C8" s="349"/>
      <c r="D8" s="356"/>
      <c r="E8" s="358"/>
      <c r="F8" s="356"/>
      <c r="G8" s="354"/>
      <c r="H8" s="358"/>
      <c r="I8" s="356"/>
      <c r="J8" s="354"/>
      <c r="K8" s="354"/>
      <c r="L8" s="358"/>
      <c r="M8" s="356"/>
      <c r="N8" s="347"/>
      <c r="O8" s="366"/>
      <c r="P8" s="366"/>
      <c r="Q8" s="349"/>
      <c r="R8" s="347"/>
      <c r="S8" s="345"/>
      <c r="T8" s="347"/>
      <c r="U8" s="345"/>
      <c r="V8" s="347"/>
      <c r="W8" s="347"/>
      <c r="X8" s="345"/>
      <c r="Y8" s="345"/>
    </row>
    <row r="9" spans="1:30" s="34" customFormat="1" ht="15.75" customHeight="1" thickBot="1">
      <c r="A9" s="108">
        <v>1</v>
      </c>
      <c r="B9" s="108">
        <v>2</v>
      </c>
      <c r="C9" s="107">
        <v>3</v>
      </c>
      <c r="D9" s="109">
        <v>4</v>
      </c>
      <c r="E9" s="110">
        <v>5</v>
      </c>
      <c r="F9" s="109">
        <v>6</v>
      </c>
      <c r="G9" s="110">
        <v>7</v>
      </c>
      <c r="H9" s="110">
        <v>8</v>
      </c>
      <c r="I9" s="109">
        <v>9</v>
      </c>
      <c r="J9" s="110">
        <v>10</v>
      </c>
      <c r="K9" s="110">
        <v>11</v>
      </c>
      <c r="L9" s="110">
        <v>12</v>
      </c>
      <c r="M9" s="109">
        <v>13</v>
      </c>
      <c r="N9" s="109">
        <v>14</v>
      </c>
      <c r="O9" s="110">
        <v>15</v>
      </c>
      <c r="P9" s="110">
        <v>16</v>
      </c>
      <c r="Q9" s="108">
        <v>17</v>
      </c>
      <c r="R9" s="109">
        <v>18</v>
      </c>
      <c r="S9" s="108">
        <v>19</v>
      </c>
      <c r="T9" s="109">
        <v>20</v>
      </c>
      <c r="U9" s="108">
        <v>21</v>
      </c>
      <c r="V9" s="107">
        <v>22</v>
      </c>
      <c r="W9" s="109">
        <v>23</v>
      </c>
      <c r="X9" s="108">
        <v>24</v>
      </c>
      <c r="Y9" s="108">
        <v>25</v>
      </c>
      <c r="Z9" s="105" t="s">
        <v>150</v>
      </c>
      <c r="AA9" s="34">
        <v>11</v>
      </c>
      <c r="AB9" s="34" t="s">
        <v>151</v>
      </c>
      <c r="AC9" s="34" t="s">
        <v>148</v>
      </c>
      <c r="AD9" s="34" t="s">
        <v>149</v>
      </c>
    </row>
    <row r="10" spans="1:31" s="34" customFormat="1" ht="43.5" customHeight="1">
      <c r="A10" s="72" t="s">
        <v>23</v>
      </c>
      <c r="B10" s="96" t="s">
        <v>108</v>
      </c>
      <c r="C10" s="49">
        <v>100</v>
      </c>
      <c r="D10" s="49">
        <v>1898530</v>
      </c>
      <c r="E10" s="49">
        <v>1898525</v>
      </c>
      <c r="F10" s="49">
        <v>15432</v>
      </c>
      <c r="G10" s="49">
        <v>0</v>
      </c>
      <c r="H10" s="49">
        <v>7113</v>
      </c>
      <c r="I10" s="49">
        <v>1904661</v>
      </c>
      <c r="J10" s="49">
        <v>1958516</v>
      </c>
      <c r="K10" s="49">
        <v>-56782</v>
      </c>
      <c r="L10" s="49">
        <v>2927</v>
      </c>
      <c r="M10" s="49">
        <v>0</v>
      </c>
      <c r="N10" s="49">
        <v>9301</v>
      </c>
      <c r="O10" s="49">
        <v>584</v>
      </c>
      <c r="P10" s="49">
        <v>3923</v>
      </c>
      <c r="Q10" s="49">
        <v>1913962</v>
      </c>
      <c r="R10" s="49">
        <v>935848</v>
      </c>
      <c r="S10" s="49">
        <v>-11425</v>
      </c>
      <c r="T10" s="49">
        <v>57</v>
      </c>
      <c r="U10" s="49">
        <v>936021</v>
      </c>
      <c r="V10" s="111">
        <v>935146</v>
      </c>
      <c r="W10" s="14">
        <v>946441</v>
      </c>
      <c r="X10" s="49">
        <v>914736</v>
      </c>
      <c r="Y10" s="15">
        <v>0</v>
      </c>
      <c r="Z10" s="112"/>
      <c r="AA10" s="2"/>
      <c r="AB10" s="2"/>
      <c r="AC10" s="2"/>
      <c r="AD10" s="2"/>
      <c r="AE10" s="2"/>
    </row>
    <row r="11" spans="1:31" s="34" customFormat="1" ht="40.5" customHeight="1">
      <c r="A11" s="72" t="s">
        <v>24</v>
      </c>
      <c r="B11" s="39" t="s">
        <v>109</v>
      </c>
      <c r="C11" s="1">
        <v>100</v>
      </c>
      <c r="D11" s="49">
        <v>60386405.6</v>
      </c>
      <c r="E11" s="49">
        <v>60253028.4</v>
      </c>
      <c r="F11" s="49">
        <v>302672.6</v>
      </c>
      <c r="G11" s="49">
        <v>46264.9</v>
      </c>
      <c r="H11" s="49">
        <v>46607</v>
      </c>
      <c r="I11" s="49">
        <v>59402087.3</v>
      </c>
      <c r="J11" s="49">
        <v>27064359.2</v>
      </c>
      <c r="K11" s="49">
        <v>-24000292.7</v>
      </c>
      <c r="L11" s="49">
        <v>0</v>
      </c>
      <c r="M11" s="49">
        <v>242961.4</v>
      </c>
      <c r="N11" s="49">
        <v>1044029.5</v>
      </c>
      <c r="O11" s="49">
        <v>831179.3</v>
      </c>
      <c r="P11" s="49">
        <v>118424.6</v>
      </c>
      <c r="Q11" s="49">
        <v>60689078.2</v>
      </c>
      <c r="R11" s="49">
        <v>542458.2</v>
      </c>
      <c r="S11" s="49">
        <v>-2125020.4</v>
      </c>
      <c r="T11" s="49">
        <v>242</v>
      </c>
      <c r="U11" s="49">
        <v>1645231.5</v>
      </c>
      <c r="V11" s="111">
        <v>547003.5</v>
      </c>
      <c r="W11" s="49">
        <v>3531955.3</v>
      </c>
      <c r="X11" s="49">
        <v>3354778.8</v>
      </c>
      <c r="Y11" s="70">
        <v>0</v>
      </c>
      <c r="Z11" s="112"/>
      <c r="AA11" s="2"/>
      <c r="AB11" s="2"/>
      <c r="AC11" s="2"/>
      <c r="AD11" s="2"/>
      <c r="AE11" s="2"/>
    </row>
    <row r="12" spans="1:31" s="34" customFormat="1" ht="40.5" customHeight="1">
      <c r="A12" s="72" t="s">
        <v>25</v>
      </c>
      <c r="B12" s="39" t="s">
        <v>110</v>
      </c>
      <c r="C12" s="1">
        <v>100</v>
      </c>
      <c r="D12" s="49">
        <v>22021575</v>
      </c>
      <c r="E12" s="49">
        <v>22021575</v>
      </c>
      <c r="F12" s="49">
        <v>119918</v>
      </c>
      <c r="G12" s="49">
        <v>116838</v>
      </c>
      <c r="H12" s="49">
        <v>83</v>
      </c>
      <c r="I12" s="49">
        <v>22010850</v>
      </c>
      <c r="J12" s="49">
        <v>19683813</v>
      </c>
      <c r="K12" s="49">
        <v>-11529778</v>
      </c>
      <c r="L12" s="49">
        <v>0</v>
      </c>
      <c r="M12" s="49">
        <v>0</v>
      </c>
      <c r="N12" s="49">
        <v>130644</v>
      </c>
      <c r="O12" s="49">
        <v>8787</v>
      </c>
      <c r="P12" s="49">
        <v>35937</v>
      </c>
      <c r="Q12" s="49">
        <v>22141494</v>
      </c>
      <c r="R12" s="49">
        <v>203150</v>
      </c>
      <c r="S12" s="49">
        <v>-1643120</v>
      </c>
      <c r="T12" s="49">
        <v>86</v>
      </c>
      <c r="U12" s="49">
        <v>318454</v>
      </c>
      <c r="V12" s="111">
        <v>203150</v>
      </c>
      <c r="W12" s="49">
        <v>1899249</v>
      </c>
      <c r="X12" s="49">
        <v>1857561</v>
      </c>
      <c r="Y12" s="70">
        <v>0</v>
      </c>
      <c r="Z12" s="112"/>
      <c r="AA12" s="2"/>
      <c r="AB12" s="2"/>
      <c r="AC12" s="2"/>
      <c r="AD12" s="2"/>
      <c r="AE12" s="2"/>
    </row>
    <row r="13" spans="1:31" s="34" customFormat="1" ht="35.25" customHeight="1">
      <c r="A13" s="72" t="s">
        <v>26</v>
      </c>
      <c r="B13" s="39" t="s">
        <v>153</v>
      </c>
      <c r="C13" s="1">
        <v>100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11"/>
      <c r="W13" s="49"/>
      <c r="X13" s="49"/>
      <c r="Y13" s="70"/>
      <c r="Z13" s="112"/>
      <c r="AA13" s="2"/>
      <c r="AB13" s="2"/>
      <c r="AC13" s="2"/>
      <c r="AD13" s="2"/>
      <c r="AE13" s="2"/>
    </row>
    <row r="14" spans="1:31" s="34" customFormat="1" ht="42.75" customHeight="1">
      <c r="A14" s="72" t="s">
        <v>27</v>
      </c>
      <c r="B14" s="39" t="s">
        <v>154</v>
      </c>
      <c r="C14" s="1">
        <v>51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111"/>
      <c r="W14" s="49"/>
      <c r="X14" s="49"/>
      <c r="Y14" s="70"/>
      <c r="Z14" s="112"/>
      <c r="AA14" s="2"/>
      <c r="AB14" s="2"/>
      <c r="AC14" s="2"/>
      <c r="AD14" s="2"/>
      <c r="AE14" s="2"/>
    </row>
    <row r="15" spans="1:31" s="34" customFormat="1" ht="45" customHeight="1">
      <c r="A15" s="72" t="s">
        <v>28</v>
      </c>
      <c r="B15" s="39" t="s">
        <v>155</v>
      </c>
      <c r="C15" s="1">
        <v>51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111"/>
      <c r="W15" s="49"/>
      <c r="X15" s="49"/>
      <c r="Y15" s="70"/>
      <c r="Z15" s="112"/>
      <c r="AA15" s="2"/>
      <c r="AB15" s="2"/>
      <c r="AC15" s="2"/>
      <c r="AD15" s="2"/>
      <c r="AE15" s="2"/>
    </row>
    <row r="16" spans="1:31" s="34" customFormat="1" ht="28.5" customHeight="1" thickBot="1">
      <c r="A16" s="72" t="s">
        <v>29</v>
      </c>
      <c r="B16" s="91" t="s">
        <v>156</v>
      </c>
      <c r="C16" s="33">
        <v>51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113"/>
      <c r="W16" s="56"/>
      <c r="X16" s="56"/>
      <c r="Y16" s="139"/>
      <c r="Z16" s="112"/>
      <c r="AA16" s="2"/>
      <c r="AB16" s="2"/>
      <c r="AC16" s="2"/>
      <c r="AD16" s="2"/>
      <c r="AE16" s="2"/>
    </row>
    <row r="17" spans="1:26" ht="18" customHeight="1" thickBot="1">
      <c r="A17" s="114"/>
      <c r="B17" s="115" t="s">
        <v>66</v>
      </c>
      <c r="C17" s="116"/>
      <c r="D17" s="318">
        <f aca="true" t="shared" si="0" ref="D17:Y17">SUM(D10:D16)</f>
        <v>84306510.6</v>
      </c>
      <c r="E17" s="318">
        <f t="shared" si="0"/>
        <v>84173128.4</v>
      </c>
      <c r="F17" s="318">
        <f t="shared" si="0"/>
        <v>438022.6</v>
      </c>
      <c r="G17" s="318">
        <f t="shared" si="0"/>
        <v>163102.9</v>
      </c>
      <c r="H17" s="318">
        <f t="shared" si="0"/>
        <v>53803</v>
      </c>
      <c r="I17" s="318">
        <f t="shared" si="0"/>
        <v>83317598.3</v>
      </c>
      <c r="J17" s="318">
        <f t="shared" si="0"/>
        <v>48706688.2</v>
      </c>
      <c r="K17" s="318">
        <f t="shared" si="0"/>
        <v>-35586852.7</v>
      </c>
      <c r="L17" s="318">
        <f t="shared" si="0"/>
        <v>2927</v>
      </c>
      <c r="M17" s="318">
        <f t="shared" si="0"/>
        <v>242961.4</v>
      </c>
      <c r="N17" s="318">
        <f t="shared" si="0"/>
        <v>1183974.5</v>
      </c>
      <c r="O17" s="318">
        <f t="shared" si="0"/>
        <v>840550.3</v>
      </c>
      <c r="P17" s="318">
        <f t="shared" si="0"/>
        <v>158284.6</v>
      </c>
      <c r="Q17" s="318">
        <f t="shared" si="0"/>
        <v>84744534.2</v>
      </c>
      <c r="R17" s="318">
        <f t="shared" si="0"/>
        <v>1681456.2</v>
      </c>
      <c r="S17" s="318">
        <f t="shared" si="0"/>
        <v>-3779565.4</v>
      </c>
      <c r="T17" s="318">
        <f t="shared" si="0"/>
        <v>385</v>
      </c>
      <c r="U17" s="318">
        <f t="shared" si="0"/>
        <v>2899706.5</v>
      </c>
      <c r="V17" s="319">
        <f t="shared" si="0"/>
        <v>1685299.5</v>
      </c>
      <c r="W17" s="318">
        <f t="shared" si="0"/>
        <v>6377645.3</v>
      </c>
      <c r="X17" s="318">
        <f t="shared" si="0"/>
        <v>6127075.8</v>
      </c>
      <c r="Y17" s="320">
        <f t="shared" si="0"/>
        <v>0</v>
      </c>
      <c r="Z17" s="112"/>
    </row>
    <row r="19" spans="1:12" ht="17.25">
      <c r="A19" s="66"/>
      <c r="B19" s="117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7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7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2:17" ht="17.2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</sheetData>
  <sheetProtection/>
  <mergeCells count="32">
    <mergeCell ref="X6:X8"/>
    <mergeCell ref="W6:W8"/>
    <mergeCell ref="O6:P6"/>
    <mergeCell ref="O7:O8"/>
    <mergeCell ref="J7:J8"/>
    <mergeCell ref="Y6:Y8"/>
    <mergeCell ref="Q6:Q8"/>
    <mergeCell ref="R6:R8"/>
    <mergeCell ref="S6:S8"/>
    <mergeCell ref="T6:T8"/>
    <mergeCell ref="U6:U8"/>
    <mergeCell ref="V6:V8"/>
    <mergeCell ref="Q1:V1"/>
    <mergeCell ref="A2:V2"/>
    <mergeCell ref="A3:V3"/>
    <mergeCell ref="A4:V4"/>
    <mergeCell ref="A6:A8"/>
    <mergeCell ref="I6:I8"/>
    <mergeCell ref="K7:K8"/>
    <mergeCell ref="P7:P8"/>
    <mergeCell ref="M6:M8"/>
    <mergeCell ref="N6:N8"/>
    <mergeCell ref="D6:D8"/>
    <mergeCell ref="E6:E8"/>
    <mergeCell ref="F6:F8"/>
    <mergeCell ref="J6:L6"/>
    <mergeCell ref="B6:B8"/>
    <mergeCell ref="C6:C8"/>
    <mergeCell ref="H7:H8"/>
    <mergeCell ref="G6:H6"/>
    <mergeCell ref="G7:G8"/>
    <mergeCell ref="L7:L8"/>
  </mergeCells>
  <printOptions/>
  <pageMargins left="0.2" right="0.2" top="0.2" bottom="0.22" header="0.2" footer="0.26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17"/>
  <sheetViews>
    <sheetView zoomScalePageLayoutView="0" workbookViewId="0" topLeftCell="F10">
      <selection activeCell="L12" sqref="L12"/>
    </sheetView>
  </sheetViews>
  <sheetFormatPr defaultColWidth="9.140625" defaultRowHeight="12.75"/>
  <cols>
    <col min="1" max="1" width="3.8515625" style="2" customWidth="1"/>
    <col min="2" max="2" width="24.140625" style="2" customWidth="1"/>
    <col min="3" max="3" width="12.7109375" style="2" customWidth="1"/>
    <col min="4" max="6" width="11.421875" style="2" customWidth="1"/>
    <col min="7" max="7" width="11.28125" style="2" customWidth="1"/>
    <col min="8" max="9" width="12.00390625" style="2" customWidth="1"/>
    <col min="10" max="10" width="11.28125" style="2" customWidth="1"/>
    <col min="11" max="11" width="11.7109375" style="2" customWidth="1"/>
    <col min="12" max="12" width="11.57421875" style="2" customWidth="1"/>
    <col min="13" max="13" width="11.28125" style="2" customWidth="1"/>
    <col min="14" max="14" width="11.00390625" style="2" customWidth="1"/>
    <col min="15" max="15" width="11.421875" style="2" customWidth="1"/>
    <col min="16" max="16" width="10.8515625" style="2" customWidth="1"/>
    <col min="17" max="17" width="9.00390625" style="2" customWidth="1"/>
    <col min="18" max="18" width="13.00390625" style="2" customWidth="1"/>
    <col min="19" max="19" width="13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225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30.75" customHeight="1" thickBot="1">
      <c r="A5" s="26" t="s">
        <v>206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 t="s">
        <v>91</v>
      </c>
      <c r="S5" s="27"/>
    </row>
    <row r="6" spans="1:19" ht="0.75" customHeight="1">
      <c r="A6" s="384" t="s">
        <v>2</v>
      </c>
      <c r="B6" s="387" t="s">
        <v>3</v>
      </c>
      <c r="C6" s="369" t="s">
        <v>45</v>
      </c>
      <c r="D6" s="369" t="s">
        <v>46</v>
      </c>
      <c r="E6" s="369" t="s">
        <v>47</v>
      </c>
      <c r="F6" s="381" t="s">
        <v>48</v>
      </c>
      <c r="G6" s="414"/>
      <c r="H6" s="379"/>
      <c r="I6" s="379"/>
      <c r="J6" s="379"/>
      <c r="K6" s="369" t="s">
        <v>49</v>
      </c>
      <c r="L6" s="379"/>
      <c r="M6" s="379"/>
      <c r="N6" s="379"/>
      <c r="O6" s="369" t="s">
        <v>50</v>
      </c>
      <c r="P6" s="369" t="s">
        <v>51</v>
      </c>
      <c r="Q6" s="375" t="s">
        <v>52</v>
      </c>
      <c r="R6" s="380"/>
      <c r="S6" s="380"/>
    </row>
    <row r="7" spans="1:19" ht="239.25" customHeight="1">
      <c r="A7" s="385"/>
      <c r="B7" s="388"/>
      <c r="C7" s="341"/>
      <c r="D7" s="341"/>
      <c r="E7" s="341"/>
      <c r="F7" s="382"/>
      <c r="G7" s="412" t="s">
        <v>53</v>
      </c>
      <c r="H7" s="341" t="s">
        <v>54</v>
      </c>
      <c r="I7" s="341" t="s">
        <v>55</v>
      </c>
      <c r="J7" s="341" t="s">
        <v>56</v>
      </c>
      <c r="K7" s="341"/>
      <c r="L7" s="341" t="s">
        <v>57</v>
      </c>
      <c r="M7" s="341" t="s">
        <v>58</v>
      </c>
      <c r="N7" s="341" t="s">
        <v>59</v>
      </c>
      <c r="O7" s="341"/>
      <c r="P7" s="341"/>
      <c r="Q7" s="340"/>
      <c r="R7" s="340" t="s">
        <v>60</v>
      </c>
      <c r="S7" s="340" t="s">
        <v>61</v>
      </c>
    </row>
    <row r="8" spans="1:19" ht="148.5" customHeight="1" thickBot="1">
      <c r="A8" s="386"/>
      <c r="B8" s="389"/>
      <c r="C8" s="370"/>
      <c r="D8" s="370"/>
      <c r="E8" s="370"/>
      <c r="F8" s="383"/>
      <c r="G8" s="413"/>
      <c r="H8" s="370"/>
      <c r="I8" s="370"/>
      <c r="J8" s="370"/>
      <c r="K8" s="370"/>
      <c r="L8" s="370"/>
      <c r="M8" s="370"/>
      <c r="N8" s="370"/>
      <c r="O8" s="370"/>
      <c r="P8" s="370"/>
      <c r="Q8" s="374"/>
      <c r="R8" s="374"/>
      <c r="S8" s="374"/>
    </row>
    <row r="9" spans="1:19" s="34" customFormat="1" ht="15.75" customHeight="1" thickBot="1" thickTop="1">
      <c r="A9" s="147">
        <v>1</v>
      </c>
      <c r="B9" s="133">
        <v>2</v>
      </c>
      <c r="C9" s="133">
        <v>3</v>
      </c>
      <c r="D9" s="135">
        <v>4</v>
      </c>
      <c r="E9" s="136">
        <v>5</v>
      </c>
      <c r="F9" s="135">
        <v>6</v>
      </c>
      <c r="G9" s="136">
        <v>7</v>
      </c>
      <c r="H9" s="136">
        <v>8</v>
      </c>
      <c r="I9" s="136">
        <v>9</v>
      </c>
      <c r="J9" s="137">
        <v>10</v>
      </c>
      <c r="K9" s="135">
        <v>11</v>
      </c>
      <c r="L9" s="136">
        <v>12</v>
      </c>
      <c r="M9" s="136">
        <v>13</v>
      </c>
      <c r="N9" s="136">
        <v>14</v>
      </c>
      <c r="O9" s="135">
        <v>15</v>
      </c>
      <c r="P9" s="137">
        <v>16</v>
      </c>
      <c r="Q9" s="135">
        <v>17</v>
      </c>
      <c r="R9" s="136">
        <v>18</v>
      </c>
      <c r="S9" s="137">
        <v>19</v>
      </c>
    </row>
    <row r="10" spans="1:19" ht="18" customHeight="1" thickBot="1">
      <c r="A10" s="72" t="s">
        <v>23</v>
      </c>
      <c r="B10" s="96" t="s">
        <v>108</v>
      </c>
      <c r="C10" s="321">
        <v>0.7647564777980862</v>
      </c>
      <c r="D10" s="321">
        <v>1.6591764326416514</v>
      </c>
      <c r="E10" s="189">
        <v>6131</v>
      </c>
      <c r="F10" s="321">
        <v>0.39729134266459304</v>
      </c>
      <c r="G10" s="322">
        <v>12302.553136340073</v>
      </c>
      <c r="H10" s="322">
        <v>99.19371439976342</v>
      </c>
      <c r="I10" s="321">
        <v>0.9951404468845254</v>
      </c>
      <c r="J10" s="321">
        <v>0.9951404468845254</v>
      </c>
      <c r="K10" s="321">
        <v>204.78023868401246</v>
      </c>
      <c r="L10" s="321">
        <v>1.003229340595092</v>
      </c>
      <c r="M10" s="321">
        <v>0.4833457503470093</v>
      </c>
      <c r="N10" s="321">
        <v>28.385695653492675</v>
      </c>
      <c r="O10" s="322">
        <v>-0.590077149036444</v>
      </c>
      <c r="P10" s="322">
        <v>-34.653765658649036</v>
      </c>
      <c r="Q10" s="322">
        <v>-0.5998442767505608</v>
      </c>
      <c r="R10" s="322">
        <v>-1.2208179106008668</v>
      </c>
      <c r="S10" s="233">
        <v>0.004883283691953582</v>
      </c>
    </row>
    <row r="11" spans="1:19" ht="30" customHeight="1" thickBot="1">
      <c r="A11" s="72" t="s">
        <v>24</v>
      </c>
      <c r="B11" s="39" t="s">
        <v>109</v>
      </c>
      <c r="C11" s="321">
        <v>0.04464145888597976</v>
      </c>
      <c r="D11" s="321">
        <v>0.2899080916774861</v>
      </c>
      <c r="E11" s="189">
        <v>-741356.9</v>
      </c>
      <c r="F11" s="321">
        <v>-2.4493690542189817</v>
      </c>
      <c r="G11" s="322">
        <v>19951.06448353766</v>
      </c>
      <c r="H11" s="322">
        <v>99.50127336091256</v>
      </c>
      <c r="I11" s="321">
        <v>0.9787936983363177</v>
      </c>
      <c r="J11" s="321">
        <v>0.9827970776461719</v>
      </c>
      <c r="K11" s="321">
        <v>46.15579434166939</v>
      </c>
      <c r="L11" s="321">
        <v>0.9836996706424268</v>
      </c>
      <c r="M11" s="321">
        <v>0.008783899290730245</v>
      </c>
      <c r="N11" s="321">
        <v>2.350351041686525</v>
      </c>
      <c r="O11" s="322">
        <v>-3.4409960406806093</v>
      </c>
      <c r="P11" s="322">
        <v>-920.7241978727792</v>
      </c>
      <c r="Q11" s="322">
        <v>-3.577349713770075</v>
      </c>
      <c r="R11" s="322">
        <v>-391.7390132548462</v>
      </c>
      <c r="S11" s="233">
        <v>0.021665752139319185</v>
      </c>
    </row>
    <row r="12" spans="1:19" ht="29.25" customHeight="1">
      <c r="A12" s="72" t="s">
        <v>25</v>
      </c>
      <c r="B12" s="39" t="s">
        <v>110</v>
      </c>
      <c r="C12" s="321">
        <v>0.000635314289213435</v>
      </c>
      <c r="D12" s="321">
        <v>0.9178990232999602</v>
      </c>
      <c r="E12" s="189">
        <v>-10726</v>
      </c>
      <c r="F12" s="321">
        <v>-0.08944445371003519</v>
      </c>
      <c r="G12" s="322">
        <v>18363.861138444605</v>
      </c>
      <c r="H12" s="322">
        <v>99.45840147274622</v>
      </c>
      <c r="I12" s="321">
        <v>0.9940995851499451</v>
      </c>
      <c r="J12" s="321">
        <v>0.9940995851499451</v>
      </c>
      <c r="K12" s="321">
        <v>168.47960870763296</v>
      </c>
      <c r="L12" s="321">
        <v>0.999512977613999</v>
      </c>
      <c r="M12" s="321">
        <v>0.008822163445918369</v>
      </c>
      <c r="N12" s="321">
        <v>1.5079368024910833</v>
      </c>
      <c r="O12" s="322">
        <v>-7.135551661952936</v>
      </c>
      <c r="P12" s="322">
        <v>-1219.6510553330786</v>
      </c>
      <c r="Q12" s="322">
        <v>-7.46504564794181</v>
      </c>
      <c r="R12" s="322">
        <v>-808.8210681762245</v>
      </c>
      <c r="S12" s="233">
        <v>0.005935436387054566</v>
      </c>
    </row>
    <row r="13" spans="1:19" ht="33.75" customHeight="1">
      <c r="A13" s="72" t="s">
        <v>26</v>
      </c>
      <c r="B13" s="39" t="s">
        <v>153</v>
      </c>
      <c r="C13" s="35"/>
      <c r="D13" s="35"/>
      <c r="E13" s="1"/>
      <c r="F13" s="35"/>
      <c r="G13" s="36"/>
      <c r="H13" s="36"/>
      <c r="I13" s="35"/>
      <c r="J13" s="35"/>
      <c r="K13" s="35"/>
      <c r="L13" s="35"/>
      <c r="M13" s="35"/>
      <c r="N13" s="35"/>
      <c r="O13" s="36"/>
      <c r="P13" s="36"/>
      <c r="Q13" s="36"/>
      <c r="R13" s="36"/>
      <c r="S13" s="153"/>
    </row>
    <row r="14" spans="1:19" ht="33" customHeight="1">
      <c r="A14" s="72" t="s">
        <v>27</v>
      </c>
      <c r="B14" s="39" t="s">
        <v>154</v>
      </c>
      <c r="C14" s="35"/>
      <c r="D14" s="35"/>
      <c r="E14" s="1"/>
      <c r="F14" s="35"/>
      <c r="G14" s="36"/>
      <c r="H14" s="36"/>
      <c r="I14" s="35"/>
      <c r="J14" s="35"/>
      <c r="K14" s="35"/>
      <c r="L14" s="35"/>
      <c r="M14" s="35"/>
      <c r="N14" s="35"/>
      <c r="O14" s="36"/>
      <c r="P14" s="36"/>
      <c r="Q14" s="36"/>
      <c r="R14" s="36"/>
      <c r="S14" s="153"/>
    </row>
    <row r="15" spans="1:19" ht="38.25" customHeight="1">
      <c r="A15" s="72" t="s">
        <v>28</v>
      </c>
      <c r="B15" s="39" t="s">
        <v>155</v>
      </c>
      <c r="C15" s="35"/>
      <c r="D15" s="35"/>
      <c r="E15" s="1"/>
      <c r="F15" s="35"/>
      <c r="G15" s="36"/>
      <c r="H15" s="36"/>
      <c r="I15" s="35"/>
      <c r="J15" s="35"/>
      <c r="K15" s="35"/>
      <c r="L15" s="35"/>
      <c r="M15" s="35"/>
      <c r="N15" s="35"/>
      <c r="O15" s="36"/>
      <c r="P15" s="36"/>
      <c r="Q15" s="36"/>
      <c r="R15" s="36"/>
      <c r="S15" s="153"/>
    </row>
    <row r="16" spans="1:19" ht="45.75" customHeight="1">
      <c r="A16" s="72" t="s">
        <v>29</v>
      </c>
      <c r="B16" s="39" t="s">
        <v>156</v>
      </c>
      <c r="C16" s="35"/>
      <c r="D16" s="35"/>
      <c r="E16" s="1"/>
      <c r="F16" s="35"/>
      <c r="G16" s="36"/>
      <c r="H16" s="36"/>
      <c r="I16" s="35"/>
      <c r="J16" s="35"/>
      <c r="K16" s="35"/>
      <c r="L16" s="35"/>
      <c r="M16" s="35"/>
      <c r="N16" s="35"/>
      <c r="O16" s="36"/>
      <c r="P16" s="36"/>
      <c r="Q16" s="36"/>
      <c r="R16" s="36"/>
      <c r="S16" s="153"/>
    </row>
    <row r="17" spans="1:19" ht="18" customHeight="1" thickBot="1">
      <c r="A17" s="323"/>
      <c r="B17" s="118"/>
      <c r="C17" s="324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325"/>
    </row>
  </sheetData>
  <sheetProtection/>
  <mergeCells count="25">
    <mergeCell ref="A6:A8"/>
    <mergeCell ref="B6:B8"/>
    <mergeCell ref="C6:C8"/>
    <mergeCell ref="D6:D8"/>
    <mergeCell ref="E6:E8"/>
    <mergeCell ref="F6:F8"/>
    <mergeCell ref="O6:O8"/>
    <mergeCell ref="P6:P8"/>
    <mergeCell ref="Q6:Q8"/>
    <mergeCell ref="G7:G8"/>
    <mergeCell ref="H7:H8"/>
    <mergeCell ref="I7:I8"/>
    <mergeCell ref="J7:J8"/>
    <mergeCell ref="L7:L8"/>
    <mergeCell ref="M7:M8"/>
    <mergeCell ref="A2:S2"/>
    <mergeCell ref="A3:S3"/>
    <mergeCell ref="A4:S4"/>
    <mergeCell ref="R6:S6"/>
    <mergeCell ref="S7:S8"/>
    <mergeCell ref="N7:N8"/>
    <mergeCell ref="R7:R8"/>
    <mergeCell ref="G6:J6"/>
    <mergeCell ref="K6:K8"/>
    <mergeCell ref="L6:N6"/>
  </mergeCells>
  <printOptions/>
  <pageMargins left="0.2" right="0.2" top="0.2" bottom="0.37" header="0.51" footer="0.5"/>
  <pageSetup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0">
      <selection activeCell="AB16" sqref="AB16"/>
    </sheetView>
  </sheetViews>
  <sheetFormatPr defaultColWidth="9.140625" defaultRowHeight="12.75"/>
  <cols>
    <col min="1" max="1" width="4.421875" style="2" customWidth="1"/>
    <col min="2" max="2" width="25.140625" style="2" customWidth="1"/>
    <col min="3" max="3" width="4.8515625" style="2" customWidth="1"/>
    <col min="4" max="4" width="10.8515625" style="2" customWidth="1"/>
    <col min="5" max="5" width="10.140625" style="2" customWidth="1"/>
    <col min="6" max="6" width="8.7109375" style="2" customWidth="1"/>
    <col min="7" max="7" width="9.28125" style="2" customWidth="1"/>
    <col min="8" max="8" width="8.421875" style="2" customWidth="1"/>
    <col min="9" max="9" width="9.8515625" style="2" customWidth="1"/>
    <col min="10" max="10" width="9.57421875" style="2" customWidth="1"/>
    <col min="11" max="11" width="9.28125" style="2" customWidth="1"/>
    <col min="12" max="12" width="9.421875" style="2" customWidth="1"/>
    <col min="13" max="13" width="10.8515625" style="2" customWidth="1"/>
    <col min="14" max="14" width="9.421875" style="2" customWidth="1"/>
    <col min="15" max="15" width="8.8515625" style="2" customWidth="1"/>
    <col min="16" max="16" width="9.28125" style="2" customWidth="1"/>
    <col min="17" max="17" width="11.7109375" style="2" customWidth="1"/>
    <col min="18" max="18" width="9.00390625" style="2" customWidth="1"/>
    <col min="19" max="19" width="9.8515625" style="2" customWidth="1"/>
    <col min="20" max="20" width="6.7109375" style="2" customWidth="1"/>
    <col min="21" max="21" width="11.00390625" style="2" customWidth="1"/>
    <col min="22" max="22" width="9.28125" style="2" customWidth="1"/>
    <col min="23" max="23" width="10.57421875" style="2" customWidth="1"/>
    <col min="24" max="24" width="10.28125" style="2" customWidth="1"/>
    <col min="25" max="25" width="8.00390625" style="2" customWidth="1"/>
    <col min="26" max="26" width="5.57421875" style="2" customWidth="1"/>
    <col min="27" max="27" width="10.57421875" style="2" customWidth="1"/>
    <col min="28" max="28" width="15.57421875" style="2" customWidth="1"/>
    <col min="29" max="29" width="9.140625" style="2" customWidth="1"/>
    <col min="30" max="30" width="12.421875" style="2" customWidth="1"/>
    <col min="31" max="31" width="14.00390625" style="2" customWidth="1"/>
    <col min="32" max="16384" width="9.140625" style="2" customWidth="1"/>
  </cols>
  <sheetData>
    <row r="1" spans="17:25" ht="45" customHeight="1">
      <c r="Q1" s="359"/>
      <c r="R1" s="359"/>
      <c r="S1" s="359"/>
      <c r="T1" s="359"/>
      <c r="U1" s="359"/>
      <c r="V1" s="359"/>
      <c r="W1" s="79"/>
      <c r="X1" s="79"/>
      <c r="Y1" s="79"/>
    </row>
    <row r="2" spans="1:25" ht="18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80"/>
      <c r="X2" s="80"/>
      <c r="Y2" s="80"/>
    </row>
    <row r="3" spans="1:25" ht="39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81"/>
      <c r="X3" s="81"/>
      <c r="Y3" s="81"/>
    </row>
    <row r="4" spans="1:25" s="3" customFormat="1" ht="15.75" customHeight="1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82"/>
      <c r="X4" s="82"/>
      <c r="Y4" s="82"/>
    </row>
    <row r="5" spans="2:22" ht="17.25">
      <c r="B5" s="4" t="s">
        <v>213</v>
      </c>
      <c r="V5" s="28" t="s">
        <v>162</v>
      </c>
    </row>
    <row r="6" spans="1:25" ht="27.75" customHeight="1">
      <c r="A6" s="336" t="s">
        <v>2</v>
      </c>
      <c r="B6" s="337" t="s">
        <v>3</v>
      </c>
      <c r="C6" s="333" t="s">
        <v>4</v>
      </c>
      <c r="D6" s="333" t="s">
        <v>5</v>
      </c>
      <c r="E6" s="333" t="s">
        <v>6</v>
      </c>
      <c r="F6" s="333" t="s">
        <v>7</v>
      </c>
      <c r="G6" s="337" t="s">
        <v>8</v>
      </c>
      <c r="H6" s="337"/>
      <c r="I6" s="333" t="s">
        <v>9</v>
      </c>
      <c r="J6" s="337" t="s">
        <v>8</v>
      </c>
      <c r="K6" s="337"/>
      <c r="L6" s="337"/>
      <c r="M6" s="333" t="s">
        <v>10</v>
      </c>
      <c r="N6" s="332" t="s">
        <v>11</v>
      </c>
      <c r="O6" s="334" t="s">
        <v>8</v>
      </c>
      <c r="P6" s="334"/>
      <c r="Q6" s="333" t="s">
        <v>12</v>
      </c>
      <c r="R6" s="332" t="s">
        <v>13</v>
      </c>
      <c r="S6" s="332" t="s">
        <v>14</v>
      </c>
      <c r="T6" s="332" t="s">
        <v>15</v>
      </c>
      <c r="U6" s="332" t="s">
        <v>137</v>
      </c>
      <c r="V6" s="332" t="s">
        <v>138</v>
      </c>
      <c r="W6" s="332" t="s">
        <v>146</v>
      </c>
      <c r="X6" s="332" t="s">
        <v>140</v>
      </c>
      <c r="Y6" s="332" t="s">
        <v>144</v>
      </c>
    </row>
    <row r="7" spans="1:25" ht="239.25" customHeight="1">
      <c r="A7" s="336"/>
      <c r="B7" s="337"/>
      <c r="C7" s="333"/>
      <c r="D7" s="333"/>
      <c r="E7" s="333"/>
      <c r="F7" s="333"/>
      <c r="G7" s="333" t="s">
        <v>16</v>
      </c>
      <c r="H7" s="333" t="s">
        <v>17</v>
      </c>
      <c r="I7" s="333"/>
      <c r="J7" s="333" t="s">
        <v>18</v>
      </c>
      <c r="K7" s="333" t="s">
        <v>19</v>
      </c>
      <c r="L7" s="333" t="s">
        <v>20</v>
      </c>
      <c r="M7" s="333"/>
      <c r="N7" s="332"/>
      <c r="O7" s="332" t="s">
        <v>21</v>
      </c>
      <c r="P7" s="332" t="s">
        <v>22</v>
      </c>
      <c r="Q7" s="333"/>
      <c r="R7" s="332"/>
      <c r="S7" s="332"/>
      <c r="T7" s="332"/>
      <c r="U7" s="332"/>
      <c r="V7" s="332"/>
      <c r="W7" s="332"/>
      <c r="X7" s="332"/>
      <c r="Y7" s="332"/>
    </row>
    <row r="8" spans="1:25" ht="148.5" customHeight="1">
      <c r="A8" s="336"/>
      <c r="B8" s="337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2"/>
      <c r="O8" s="332"/>
      <c r="P8" s="332"/>
      <c r="Q8" s="333"/>
      <c r="R8" s="332"/>
      <c r="S8" s="332"/>
      <c r="T8" s="332"/>
      <c r="U8" s="332"/>
      <c r="V8" s="332"/>
      <c r="W8" s="332"/>
      <c r="X8" s="332"/>
      <c r="Y8" s="332"/>
    </row>
    <row r="9" spans="1:25" s="34" customFormat="1" ht="15.75" customHeight="1" thickBot="1">
      <c r="A9" s="179">
        <v>1</v>
      </c>
      <c r="B9" s="179">
        <v>2</v>
      </c>
      <c r="C9" s="179">
        <v>3</v>
      </c>
      <c r="D9" s="179">
        <v>4</v>
      </c>
      <c r="E9" s="179">
        <v>5</v>
      </c>
      <c r="F9" s="179">
        <v>6</v>
      </c>
      <c r="G9" s="179">
        <v>7</v>
      </c>
      <c r="H9" s="179">
        <v>8</v>
      </c>
      <c r="I9" s="179">
        <v>9</v>
      </c>
      <c r="J9" s="179">
        <v>10</v>
      </c>
      <c r="K9" s="179">
        <v>11</v>
      </c>
      <c r="L9" s="179">
        <v>12</v>
      </c>
      <c r="M9" s="179">
        <v>13</v>
      </c>
      <c r="N9" s="179">
        <v>14</v>
      </c>
      <c r="O9" s="179">
        <v>15</v>
      </c>
      <c r="P9" s="179">
        <v>16</v>
      </c>
      <c r="Q9" s="179">
        <v>17</v>
      </c>
      <c r="R9" s="179">
        <v>18</v>
      </c>
      <c r="S9" s="179">
        <v>19</v>
      </c>
      <c r="T9" s="179">
        <v>20</v>
      </c>
      <c r="U9" s="179">
        <v>21</v>
      </c>
      <c r="V9" s="179">
        <v>22</v>
      </c>
      <c r="W9" s="179">
        <v>23</v>
      </c>
      <c r="X9" s="179">
        <v>24</v>
      </c>
      <c r="Y9" s="179">
        <v>25</v>
      </c>
    </row>
    <row r="10" spans="1:25" ht="41.25" customHeight="1" thickBot="1">
      <c r="A10" s="69" t="s">
        <v>23</v>
      </c>
      <c r="B10" s="53" t="s">
        <v>226</v>
      </c>
      <c r="C10" s="1">
        <v>100</v>
      </c>
      <c r="D10" s="326">
        <v>12651189</v>
      </c>
      <c r="E10" s="326">
        <v>10768515</v>
      </c>
      <c r="F10" s="326">
        <v>276336</v>
      </c>
      <c r="G10" s="326">
        <v>98255</v>
      </c>
      <c r="H10" s="326">
        <v>1617</v>
      </c>
      <c r="I10" s="326">
        <v>3613244</v>
      </c>
      <c r="J10" s="326">
        <v>1160017</v>
      </c>
      <c r="K10" s="326">
        <v>267421</v>
      </c>
      <c r="L10" s="326">
        <v>67646</v>
      </c>
      <c r="M10" s="326">
        <v>7818849</v>
      </c>
      <c r="N10" s="326">
        <v>1495432</v>
      </c>
      <c r="O10" s="326">
        <v>254572</v>
      </c>
      <c r="P10" s="326">
        <v>78464</v>
      </c>
      <c r="Q10" s="326">
        <v>12927525</v>
      </c>
      <c r="R10" s="326">
        <v>6173426</v>
      </c>
      <c r="S10" s="326">
        <v>106044</v>
      </c>
      <c r="T10" s="327">
        <v>449</v>
      </c>
      <c r="U10" s="326">
        <v>6200123</v>
      </c>
      <c r="V10" s="326">
        <v>6173426</v>
      </c>
      <c r="W10" s="326">
        <v>6072918</v>
      </c>
      <c r="X10" s="326">
        <v>5904092</v>
      </c>
      <c r="Y10" s="326">
        <v>32275.1</v>
      </c>
    </row>
    <row r="11" spans="1:25" ht="35.25" customHeight="1">
      <c r="A11" s="69" t="s">
        <v>24</v>
      </c>
      <c r="B11" s="53" t="s">
        <v>227</v>
      </c>
      <c r="C11" s="1">
        <v>100</v>
      </c>
      <c r="D11" s="328">
        <v>3596071</v>
      </c>
      <c r="E11" s="328">
        <v>3184494</v>
      </c>
      <c r="F11" s="328">
        <v>259718</v>
      </c>
      <c r="G11" s="328">
        <v>6042</v>
      </c>
      <c r="H11" s="328">
        <v>284</v>
      </c>
      <c r="I11" s="328">
        <v>3351017</v>
      </c>
      <c r="J11" s="328">
        <v>1466508</v>
      </c>
      <c r="K11" s="328">
        <v>768755</v>
      </c>
      <c r="L11" s="328">
        <v>63702</v>
      </c>
      <c r="M11" s="328">
        <v>422231</v>
      </c>
      <c r="N11" s="328">
        <v>82541</v>
      </c>
      <c r="O11" s="328">
        <v>23737</v>
      </c>
      <c r="P11" s="328">
        <v>14230</v>
      </c>
      <c r="Q11" s="328">
        <v>3855789</v>
      </c>
      <c r="R11" s="328">
        <v>809083</v>
      </c>
      <c r="S11" s="328">
        <v>-164622</v>
      </c>
      <c r="T11" s="329">
        <v>307</v>
      </c>
      <c r="U11" s="328">
        <v>874318</v>
      </c>
      <c r="V11" s="328">
        <v>809083</v>
      </c>
      <c r="W11" s="328">
        <v>1074608</v>
      </c>
      <c r="X11" s="328">
        <v>866376</v>
      </c>
      <c r="Y11" s="328">
        <v>3232.6</v>
      </c>
    </row>
    <row r="12" spans="1:25" ht="48" customHeight="1">
      <c r="A12" s="69" t="s">
        <v>25</v>
      </c>
      <c r="B12" s="39" t="s">
        <v>228</v>
      </c>
      <c r="C12" s="94">
        <v>100</v>
      </c>
      <c r="D12" s="281">
        <v>4137</v>
      </c>
      <c r="E12" s="281">
        <v>3497</v>
      </c>
      <c r="F12" s="281">
        <v>4202</v>
      </c>
      <c r="G12" s="281">
        <v>0</v>
      </c>
      <c r="H12" s="281">
        <v>4195</v>
      </c>
      <c r="I12" s="281">
        <v>106</v>
      </c>
      <c r="J12" s="281">
        <v>100</v>
      </c>
      <c r="K12" s="281">
        <v>0</v>
      </c>
      <c r="L12" s="281">
        <v>6</v>
      </c>
      <c r="M12" s="281">
        <v>3497</v>
      </c>
      <c r="N12" s="281">
        <v>4736</v>
      </c>
      <c r="O12" s="281">
        <v>4736</v>
      </c>
      <c r="P12" s="281">
        <v>0</v>
      </c>
      <c r="Q12" s="281">
        <v>8339</v>
      </c>
      <c r="R12" s="281">
        <v>152717</v>
      </c>
      <c r="S12" s="281">
        <v>0</v>
      </c>
      <c r="T12" s="330">
        <v>37</v>
      </c>
      <c r="U12" s="281">
        <v>152717</v>
      </c>
      <c r="V12" s="281">
        <v>152717</v>
      </c>
      <c r="W12" s="281">
        <v>152717</v>
      </c>
      <c r="X12" s="281">
        <v>152717</v>
      </c>
      <c r="Y12" s="281">
        <v>0</v>
      </c>
    </row>
    <row r="13" spans="1:25" ht="46.5" customHeight="1">
      <c r="A13" s="69" t="s">
        <v>26</v>
      </c>
      <c r="B13" s="44" t="s">
        <v>229</v>
      </c>
      <c r="C13" s="1">
        <v>100</v>
      </c>
      <c r="D13" s="1">
        <v>65981</v>
      </c>
      <c r="E13" s="1">
        <v>65819</v>
      </c>
      <c r="F13" s="1">
        <v>981</v>
      </c>
      <c r="G13" s="1">
        <v>135</v>
      </c>
      <c r="H13" s="1">
        <v>81</v>
      </c>
      <c r="I13" s="1">
        <v>16325</v>
      </c>
      <c r="J13" s="1">
        <v>12490</v>
      </c>
      <c r="K13" s="1">
        <v>3352</v>
      </c>
      <c r="L13" s="1">
        <v>483</v>
      </c>
      <c r="M13" s="1">
        <v>37807</v>
      </c>
      <c r="N13" s="1">
        <v>12830</v>
      </c>
      <c r="O13" s="1">
        <v>3441</v>
      </c>
      <c r="P13" s="1">
        <v>2431</v>
      </c>
      <c r="Q13" s="1">
        <v>66962</v>
      </c>
      <c r="R13" s="1">
        <v>110343</v>
      </c>
      <c r="S13" s="1">
        <v>2575</v>
      </c>
      <c r="T13" s="1">
        <v>51</v>
      </c>
      <c r="U13" s="1">
        <v>110911</v>
      </c>
      <c r="V13" s="1">
        <v>110343</v>
      </c>
      <c r="W13" s="1">
        <v>107817</v>
      </c>
      <c r="X13" s="1">
        <v>107817</v>
      </c>
      <c r="Y13" s="1">
        <v>1191.5</v>
      </c>
    </row>
    <row r="14" spans="1:25" ht="46.5" customHeight="1">
      <c r="A14" s="69" t="s">
        <v>27</v>
      </c>
      <c r="B14" s="39" t="s">
        <v>230</v>
      </c>
      <c r="C14" s="1">
        <v>100</v>
      </c>
      <c r="D14" s="1">
        <v>430</v>
      </c>
      <c r="E14" s="1">
        <v>430</v>
      </c>
      <c r="F14" s="1">
        <v>114</v>
      </c>
      <c r="G14" s="1">
        <v>0</v>
      </c>
      <c r="H14" s="1">
        <v>98</v>
      </c>
      <c r="I14" s="1">
        <v>544</v>
      </c>
      <c r="J14" s="1">
        <v>110</v>
      </c>
      <c r="K14" s="1">
        <v>36</v>
      </c>
      <c r="L14" s="1">
        <v>470</v>
      </c>
      <c r="M14" s="1">
        <v>0</v>
      </c>
      <c r="N14" s="1">
        <v>0</v>
      </c>
      <c r="O14" s="1">
        <v>0</v>
      </c>
      <c r="P14" s="1">
        <v>0</v>
      </c>
      <c r="Q14" s="1">
        <v>544</v>
      </c>
      <c r="R14" s="1">
        <v>46555</v>
      </c>
      <c r="S14" s="1">
        <v>81</v>
      </c>
      <c r="T14" s="1">
        <v>17</v>
      </c>
      <c r="U14" s="1">
        <v>46555</v>
      </c>
      <c r="V14" s="1">
        <v>46555</v>
      </c>
      <c r="W14" s="1">
        <v>46543</v>
      </c>
      <c r="X14" s="1">
        <v>46543</v>
      </c>
      <c r="Y14" s="1">
        <v>405</v>
      </c>
    </row>
    <row r="15" spans="1:25" ht="18" customHeight="1">
      <c r="A15" s="54"/>
      <c r="B15" s="283" t="s">
        <v>66</v>
      </c>
      <c r="C15" s="284"/>
      <c r="D15" s="285">
        <f aca="true" t="shared" si="0" ref="D15:Y15">SUM(D10:D14)</f>
        <v>16317808</v>
      </c>
      <c r="E15" s="285">
        <f t="shared" si="0"/>
        <v>14022755</v>
      </c>
      <c r="F15" s="285">
        <f t="shared" si="0"/>
        <v>541351</v>
      </c>
      <c r="G15" s="285">
        <f t="shared" si="0"/>
        <v>104432</v>
      </c>
      <c r="H15" s="285">
        <f t="shared" si="0"/>
        <v>6275</v>
      </c>
      <c r="I15" s="285">
        <f t="shared" si="0"/>
        <v>6981236</v>
      </c>
      <c r="J15" s="285">
        <f t="shared" si="0"/>
        <v>2639225</v>
      </c>
      <c r="K15" s="331">
        <f>SUM(K10:K14)</f>
        <v>1039564</v>
      </c>
      <c r="L15" s="285">
        <f t="shared" si="0"/>
        <v>132307</v>
      </c>
      <c r="M15" s="285">
        <f t="shared" si="0"/>
        <v>8282384</v>
      </c>
      <c r="N15" s="285">
        <f t="shared" si="0"/>
        <v>1595539</v>
      </c>
      <c r="O15" s="285">
        <f t="shared" si="0"/>
        <v>286486</v>
      </c>
      <c r="P15" s="285">
        <f t="shared" si="0"/>
        <v>95125</v>
      </c>
      <c r="Q15" s="285">
        <f t="shared" si="0"/>
        <v>16859159</v>
      </c>
      <c r="R15" s="285">
        <f t="shared" si="0"/>
        <v>7292124</v>
      </c>
      <c r="S15" s="285">
        <f t="shared" si="0"/>
        <v>-55922</v>
      </c>
      <c r="T15" s="285">
        <f t="shared" si="0"/>
        <v>861</v>
      </c>
      <c r="U15" s="285">
        <f t="shared" si="0"/>
        <v>7384624</v>
      </c>
      <c r="V15" s="285">
        <f t="shared" si="0"/>
        <v>7292124</v>
      </c>
      <c r="W15" s="285">
        <f t="shared" si="0"/>
        <v>7454603</v>
      </c>
      <c r="X15" s="285">
        <f t="shared" si="0"/>
        <v>7077545</v>
      </c>
      <c r="Y15" s="285">
        <f t="shared" si="0"/>
        <v>37104.2</v>
      </c>
    </row>
  </sheetData>
  <sheetProtection/>
  <mergeCells count="32">
    <mergeCell ref="G6:H6"/>
    <mergeCell ref="I6:I8"/>
    <mergeCell ref="W6:W8"/>
    <mergeCell ref="R6:R8"/>
    <mergeCell ref="X6:X8"/>
    <mergeCell ref="N6:N8"/>
    <mergeCell ref="J7:J8"/>
    <mergeCell ref="J6:L6"/>
    <mergeCell ref="K7:K8"/>
    <mergeCell ref="O7:O8"/>
    <mergeCell ref="C6:C8"/>
    <mergeCell ref="A6:A8"/>
    <mergeCell ref="B6:B8"/>
    <mergeCell ref="D6:D8"/>
    <mergeCell ref="E6:E8"/>
    <mergeCell ref="F6:F8"/>
    <mergeCell ref="Y6:Y8"/>
    <mergeCell ref="Q6:Q8"/>
    <mergeCell ref="S6:S8"/>
    <mergeCell ref="T6:T8"/>
    <mergeCell ref="U6:U8"/>
    <mergeCell ref="V6:V8"/>
    <mergeCell ref="Q1:V1"/>
    <mergeCell ref="A2:V2"/>
    <mergeCell ref="A3:V3"/>
    <mergeCell ref="A4:V4"/>
    <mergeCell ref="O6:P6"/>
    <mergeCell ref="M6:M8"/>
    <mergeCell ref="G7:G8"/>
    <mergeCell ref="L7:L8"/>
    <mergeCell ref="P7:P8"/>
    <mergeCell ref="H7:H8"/>
  </mergeCells>
  <printOptions/>
  <pageMargins left="0.2" right="0.2" top="0.2" bottom="0.66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L10">
      <selection activeCell="Y24" sqref="Y24"/>
    </sheetView>
  </sheetViews>
  <sheetFormatPr defaultColWidth="9.140625" defaultRowHeight="12.75"/>
  <cols>
    <col min="1" max="1" width="4.421875" style="2" customWidth="1"/>
    <col min="2" max="2" width="22.57421875" style="2" customWidth="1"/>
    <col min="3" max="3" width="7.421875" style="2" customWidth="1"/>
    <col min="4" max="4" width="9.7109375" style="2" customWidth="1"/>
    <col min="5" max="13" width="7.421875" style="2" customWidth="1"/>
    <col min="14" max="14" width="7.7109375" style="2" customWidth="1"/>
    <col min="15" max="15" width="9.140625" style="2" customWidth="1"/>
    <col min="16" max="16" width="8.57421875" style="2" customWidth="1"/>
    <col min="17" max="17" width="8.28125" style="2" customWidth="1"/>
    <col min="18" max="18" width="9.28125" style="2" customWidth="1"/>
    <col min="19" max="19" width="8.28125" style="2" customWidth="1"/>
    <col min="20" max="20" width="7.421875" style="2" customWidth="1"/>
    <col min="21" max="21" width="11.28125" style="2" customWidth="1"/>
    <col min="22" max="22" width="12.00390625" style="2" customWidth="1"/>
    <col min="23" max="23" width="13.28125" style="2" customWidth="1"/>
    <col min="24" max="24" width="13.00390625" style="2" customWidth="1"/>
    <col min="25" max="25" width="8.7109375" style="2" customWidth="1"/>
    <col min="26" max="26" width="6.7109375" style="2" customWidth="1"/>
    <col min="27" max="27" width="10.8515625" style="2" bestFit="1" customWidth="1"/>
    <col min="28" max="16384" width="9.140625" style="2" customWidth="1"/>
  </cols>
  <sheetData>
    <row r="1" spans="17:25" ht="45" customHeight="1">
      <c r="Q1" s="359"/>
      <c r="R1" s="359"/>
      <c r="S1" s="359"/>
      <c r="T1" s="359"/>
      <c r="U1" s="359"/>
      <c r="V1" s="359"/>
      <c r="W1" s="79"/>
      <c r="X1" s="79"/>
      <c r="Y1" s="79"/>
    </row>
    <row r="2" spans="1:25" ht="18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80"/>
      <c r="X2" s="80"/>
      <c r="Y2" s="80"/>
    </row>
    <row r="3" spans="1:25" ht="39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81"/>
      <c r="X3" s="81"/>
      <c r="Y3" s="81"/>
    </row>
    <row r="4" spans="1:25" s="3" customFormat="1" ht="15.75" customHeight="1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82"/>
      <c r="X4" s="82"/>
      <c r="Y4" s="82"/>
    </row>
    <row r="5" spans="2:24" ht="18" thickBot="1">
      <c r="B5" s="4" t="s">
        <v>205</v>
      </c>
      <c r="X5" s="28" t="s">
        <v>63</v>
      </c>
    </row>
    <row r="6" spans="1:25" ht="27.75" customHeight="1" thickTop="1">
      <c r="A6" s="360" t="s">
        <v>2</v>
      </c>
      <c r="B6" s="362" t="s">
        <v>3</v>
      </c>
      <c r="C6" s="348" t="s">
        <v>4</v>
      </c>
      <c r="D6" s="355" t="s">
        <v>5</v>
      </c>
      <c r="E6" s="364" t="s">
        <v>6</v>
      </c>
      <c r="F6" s="355" t="s">
        <v>7</v>
      </c>
      <c r="G6" s="368" t="s">
        <v>8</v>
      </c>
      <c r="H6" s="368"/>
      <c r="I6" s="355" t="s">
        <v>9</v>
      </c>
      <c r="J6" s="368" t="s">
        <v>8</v>
      </c>
      <c r="K6" s="368"/>
      <c r="L6" s="368"/>
      <c r="M6" s="355" t="s">
        <v>10</v>
      </c>
      <c r="N6" s="346" t="s">
        <v>11</v>
      </c>
      <c r="O6" s="367" t="s">
        <v>8</v>
      </c>
      <c r="P6" s="367"/>
      <c r="Q6" s="348" t="s">
        <v>12</v>
      </c>
      <c r="R6" s="346" t="s">
        <v>13</v>
      </c>
      <c r="S6" s="344" t="s">
        <v>14</v>
      </c>
      <c r="T6" s="346" t="s">
        <v>15</v>
      </c>
      <c r="U6" s="351" t="s">
        <v>137</v>
      </c>
      <c r="V6" s="350" t="s">
        <v>138</v>
      </c>
      <c r="W6" s="332" t="s">
        <v>139</v>
      </c>
      <c r="X6" s="332" t="s">
        <v>140</v>
      </c>
      <c r="Y6" s="332" t="s">
        <v>142</v>
      </c>
    </row>
    <row r="7" spans="1:25" ht="240" customHeight="1">
      <c r="A7" s="361"/>
      <c r="B7" s="363"/>
      <c r="C7" s="349"/>
      <c r="D7" s="356"/>
      <c r="E7" s="358"/>
      <c r="F7" s="356"/>
      <c r="G7" s="353" t="s">
        <v>16</v>
      </c>
      <c r="H7" s="357" t="s">
        <v>17</v>
      </c>
      <c r="I7" s="356"/>
      <c r="J7" s="353" t="s">
        <v>18</v>
      </c>
      <c r="K7" s="353" t="s">
        <v>19</v>
      </c>
      <c r="L7" s="357" t="s">
        <v>20</v>
      </c>
      <c r="M7" s="356"/>
      <c r="N7" s="347"/>
      <c r="O7" s="365" t="s">
        <v>21</v>
      </c>
      <c r="P7" s="365" t="s">
        <v>22</v>
      </c>
      <c r="Q7" s="349"/>
      <c r="R7" s="347"/>
      <c r="S7" s="345"/>
      <c r="T7" s="347"/>
      <c r="U7" s="352"/>
      <c r="V7" s="350"/>
      <c r="W7" s="332"/>
      <c r="X7" s="332"/>
      <c r="Y7" s="332"/>
    </row>
    <row r="8" spans="1:25" ht="148.5" customHeight="1" thickBot="1">
      <c r="A8" s="5"/>
      <c r="B8" s="6"/>
      <c r="C8" s="349"/>
      <c r="D8" s="356"/>
      <c r="E8" s="358"/>
      <c r="F8" s="356"/>
      <c r="G8" s="354"/>
      <c r="H8" s="358"/>
      <c r="I8" s="356"/>
      <c r="J8" s="354"/>
      <c r="K8" s="354"/>
      <c r="L8" s="358"/>
      <c r="M8" s="356"/>
      <c r="N8" s="347"/>
      <c r="O8" s="366"/>
      <c r="P8" s="366"/>
      <c r="Q8" s="349"/>
      <c r="R8" s="347"/>
      <c r="S8" s="345"/>
      <c r="T8" s="347"/>
      <c r="U8" s="352"/>
      <c r="V8" s="350"/>
      <c r="W8" s="332"/>
      <c r="X8" s="332"/>
      <c r="Y8" s="332"/>
    </row>
    <row r="9" spans="1:25" s="34" customFormat="1" ht="15.75" customHeight="1" thickBot="1" thickTop="1">
      <c r="A9" s="19">
        <v>1</v>
      </c>
      <c r="B9" s="20">
        <v>2</v>
      </c>
      <c r="C9" s="21">
        <v>3</v>
      </c>
      <c r="D9" s="22">
        <v>4</v>
      </c>
      <c r="E9" s="23">
        <v>5</v>
      </c>
      <c r="F9" s="22">
        <v>6</v>
      </c>
      <c r="G9" s="23">
        <v>7</v>
      </c>
      <c r="H9" s="23">
        <v>8</v>
      </c>
      <c r="I9" s="22">
        <v>9</v>
      </c>
      <c r="J9" s="23">
        <v>10</v>
      </c>
      <c r="K9" s="23">
        <v>11</v>
      </c>
      <c r="L9" s="23">
        <v>12</v>
      </c>
      <c r="M9" s="22">
        <v>13</v>
      </c>
      <c r="N9" s="22">
        <v>14</v>
      </c>
      <c r="O9" s="23">
        <v>15</v>
      </c>
      <c r="P9" s="23">
        <v>16</v>
      </c>
      <c r="Q9" s="20">
        <v>17</v>
      </c>
      <c r="R9" s="22">
        <v>18</v>
      </c>
      <c r="S9" s="20">
        <v>19</v>
      </c>
      <c r="T9" s="22">
        <v>20</v>
      </c>
      <c r="U9" s="20">
        <v>21</v>
      </c>
      <c r="V9" s="195">
        <v>22</v>
      </c>
      <c r="W9" s="179">
        <v>23</v>
      </c>
      <c r="X9" s="179">
        <v>24</v>
      </c>
      <c r="Y9" s="179">
        <v>25</v>
      </c>
    </row>
    <row r="10" spans="1:31" s="34" customFormat="1" ht="42" customHeight="1">
      <c r="A10" s="13" t="s">
        <v>23</v>
      </c>
      <c r="B10" s="18" t="s">
        <v>92</v>
      </c>
      <c r="C10" s="24">
        <v>100</v>
      </c>
      <c r="D10" s="24">
        <v>4226.6</v>
      </c>
      <c r="E10" s="24">
        <v>3956.3</v>
      </c>
      <c r="F10" s="24">
        <v>55611.2</v>
      </c>
      <c r="G10" s="24">
        <v>3534.7</v>
      </c>
      <c r="H10" s="24">
        <v>9395.6</v>
      </c>
      <c r="I10" s="24">
        <v>24458.4</v>
      </c>
      <c r="J10" s="24">
        <v>100</v>
      </c>
      <c r="K10" s="24">
        <v>23358.4</v>
      </c>
      <c r="L10" s="24">
        <v>1000</v>
      </c>
      <c r="M10" s="24">
        <v>448</v>
      </c>
      <c r="N10" s="24">
        <v>34931.4</v>
      </c>
      <c r="O10" s="24">
        <v>15114.9</v>
      </c>
      <c r="P10" s="24">
        <v>3130.1</v>
      </c>
      <c r="Q10" s="24">
        <v>59837.8</v>
      </c>
      <c r="R10" s="24">
        <v>337871.1</v>
      </c>
      <c r="S10" s="24">
        <v>3040</v>
      </c>
      <c r="T10" s="24">
        <v>45</v>
      </c>
      <c r="U10" s="196">
        <v>337871.1</v>
      </c>
      <c r="V10" s="197">
        <v>337871.1</v>
      </c>
      <c r="W10" s="25">
        <v>334071.1</v>
      </c>
      <c r="X10" s="25">
        <v>334071.1</v>
      </c>
      <c r="Y10" s="25">
        <v>1815</v>
      </c>
      <c r="AA10" s="2"/>
      <c r="AB10" s="2"/>
      <c r="AC10" s="2"/>
      <c r="AD10" s="2"/>
      <c r="AE10" s="2"/>
    </row>
    <row r="11" spans="1:25" ht="25.5" customHeight="1" thickBot="1">
      <c r="A11" s="198"/>
      <c r="B11" s="199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200"/>
      <c r="V11" s="197"/>
      <c r="W11" s="25"/>
      <c r="X11" s="25"/>
      <c r="Y11" s="25"/>
    </row>
    <row r="12" spans="1:25" ht="18" customHeight="1" thickBot="1">
      <c r="A12" s="201"/>
      <c r="B12" s="202" t="s">
        <v>66</v>
      </c>
      <c r="C12" s="203"/>
      <c r="D12" s="100">
        <f>SUM(D10)</f>
        <v>4226.6</v>
      </c>
      <c r="E12" s="100">
        <f aca="true" t="shared" si="0" ref="E12:V12">SUM(E10)</f>
        <v>3956.3</v>
      </c>
      <c r="F12" s="100">
        <f t="shared" si="0"/>
        <v>55611.2</v>
      </c>
      <c r="G12" s="100">
        <f t="shared" si="0"/>
        <v>3534.7</v>
      </c>
      <c r="H12" s="100">
        <f t="shared" si="0"/>
        <v>9395.6</v>
      </c>
      <c r="I12" s="100">
        <f t="shared" si="0"/>
        <v>24458.4</v>
      </c>
      <c r="J12" s="100">
        <f t="shared" si="0"/>
        <v>100</v>
      </c>
      <c r="K12" s="100">
        <f t="shared" si="0"/>
        <v>23358.4</v>
      </c>
      <c r="L12" s="100">
        <f t="shared" si="0"/>
        <v>1000</v>
      </c>
      <c r="M12" s="100">
        <f t="shared" si="0"/>
        <v>448</v>
      </c>
      <c r="N12" s="100">
        <f t="shared" si="0"/>
        <v>34931.4</v>
      </c>
      <c r="O12" s="100">
        <f t="shared" si="0"/>
        <v>15114.9</v>
      </c>
      <c r="P12" s="100">
        <f t="shared" si="0"/>
        <v>3130.1</v>
      </c>
      <c r="Q12" s="100">
        <f t="shared" si="0"/>
        <v>59837.8</v>
      </c>
      <c r="R12" s="100">
        <f t="shared" si="0"/>
        <v>337871.1</v>
      </c>
      <c r="S12" s="100">
        <f t="shared" si="0"/>
        <v>3040</v>
      </c>
      <c r="T12" s="100">
        <f t="shared" si="0"/>
        <v>45</v>
      </c>
      <c r="U12" s="100">
        <f t="shared" si="0"/>
        <v>337871.1</v>
      </c>
      <c r="V12" s="204">
        <f t="shared" si="0"/>
        <v>337871.1</v>
      </c>
      <c r="W12" s="151">
        <f>SUM(W10)</f>
        <v>334071.1</v>
      </c>
      <c r="X12" s="151">
        <f>SUM(X10)</f>
        <v>334071.1</v>
      </c>
      <c r="Y12" s="151">
        <f>SUM(Y10)</f>
        <v>1815</v>
      </c>
    </row>
  </sheetData>
  <sheetProtection/>
  <mergeCells count="32">
    <mergeCell ref="H7:H8"/>
    <mergeCell ref="G7:G8"/>
    <mergeCell ref="G6:H6"/>
    <mergeCell ref="B6:B7"/>
    <mergeCell ref="E6:E8"/>
    <mergeCell ref="O7:O8"/>
    <mergeCell ref="O6:P6"/>
    <mergeCell ref="C6:C8"/>
    <mergeCell ref="F6:F8"/>
    <mergeCell ref="M6:M8"/>
    <mergeCell ref="J6:L6"/>
    <mergeCell ref="N6:N8"/>
    <mergeCell ref="P7:P8"/>
    <mergeCell ref="J7:J8"/>
    <mergeCell ref="I6:I8"/>
    <mergeCell ref="L7:L8"/>
    <mergeCell ref="K7:K8"/>
    <mergeCell ref="Q1:V1"/>
    <mergeCell ref="A2:V2"/>
    <mergeCell ref="A3:V3"/>
    <mergeCell ref="A4:V4"/>
    <mergeCell ref="A6:A7"/>
    <mergeCell ref="D6:D8"/>
    <mergeCell ref="Y6:Y8"/>
    <mergeCell ref="S6:S8"/>
    <mergeCell ref="T6:T8"/>
    <mergeCell ref="Q6:Q8"/>
    <mergeCell ref="R6:R8"/>
    <mergeCell ref="X6:X8"/>
    <mergeCell ref="V6:V8"/>
    <mergeCell ref="W6:W8"/>
    <mergeCell ref="U6:U8"/>
  </mergeCells>
  <hyperlinks>
    <hyperlink ref="L9" r:id="rId1" display="!@"/>
  </hyperlinks>
  <printOptions/>
  <pageMargins left="0.2" right="0.26" top="0.2" bottom="0.37" header="0.2" footer="0.28"/>
  <pageSetup horizontalDpi="600" verticalDpi="600" orientation="landscape" paperSize="9" scale="65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14"/>
  <sheetViews>
    <sheetView tabSelected="1" zoomScalePageLayoutView="0" workbookViewId="0" topLeftCell="A1">
      <selection activeCell="L7" sqref="L7:L8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14.7109375" style="2" customWidth="1"/>
    <col min="4" max="4" width="14.140625" style="2" customWidth="1"/>
    <col min="5" max="5" width="11.00390625" style="2" customWidth="1"/>
    <col min="6" max="10" width="9.57421875" style="2" customWidth="1"/>
    <col min="11" max="11" width="12.7109375" style="2" customWidth="1"/>
    <col min="12" max="12" width="12.140625" style="2" customWidth="1"/>
    <col min="13" max="13" width="12.28125" style="2" customWidth="1"/>
    <col min="14" max="14" width="12.8515625" style="2" customWidth="1"/>
    <col min="15" max="15" width="11.7109375" style="2" customWidth="1"/>
    <col min="16" max="16" width="12.7109375" style="2" customWidth="1"/>
    <col min="17" max="17" width="12.140625" style="2" customWidth="1"/>
    <col min="18" max="18" width="12.57421875" style="2" customWidth="1"/>
    <col min="19" max="19" width="12.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231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30.75" customHeight="1" thickBot="1">
      <c r="A5" s="26" t="s">
        <v>206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 t="s">
        <v>162</v>
      </c>
      <c r="S5" s="27"/>
    </row>
    <row r="6" spans="1:19" ht="0.75" customHeight="1">
      <c r="A6" s="384" t="s">
        <v>2</v>
      </c>
      <c r="B6" s="387" t="s">
        <v>3</v>
      </c>
      <c r="C6" s="369" t="s">
        <v>45</v>
      </c>
      <c r="D6" s="369" t="s">
        <v>46</v>
      </c>
      <c r="E6" s="369" t="s">
        <v>47</v>
      </c>
      <c r="F6" s="381" t="s">
        <v>48</v>
      </c>
      <c r="G6" s="414"/>
      <c r="H6" s="379"/>
      <c r="I6" s="379"/>
      <c r="J6" s="379"/>
      <c r="K6" s="369" t="s">
        <v>49</v>
      </c>
      <c r="L6" s="379"/>
      <c r="M6" s="379"/>
      <c r="N6" s="379"/>
      <c r="O6" s="369" t="s">
        <v>50</v>
      </c>
      <c r="P6" s="369" t="s">
        <v>51</v>
      </c>
      <c r="Q6" s="375" t="s">
        <v>52</v>
      </c>
      <c r="R6" s="380"/>
      <c r="S6" s="417"/>
    </row>
    <row r="7" spans="1:19" ht="239.25" customHeight="1">
      <c r="A7" s="385"/>
      <c r="B7" s="388"/>
      <c r="C7" s="341"/>
      <c r="D7" s="341"/>
      <c r="E7" s="341"/>
      <c r="F7" s="382"/>
      <c r="G7" s="412" t="s">
        <v>53</v>
      </c>
      <c r="H7" s="341" t="s">
        <v>54</v>
      </c>
      <c r="I7" s="341" t="s">
        <v>55</v>
      </c>
      <c r="J7" s="341" t="s">
        <v>56</v>
      </c>
      <c r="K7" s="341"/>
      <c r="L7" s="341" t="s">
        <v>57</v>
      </c>
      <c r="M7" s="341" t="s">
        <v>58</v>
      </c>
      <c r="N7" s="341" t="s">
        <v>59</v>
      </c>
      <c r="O7" s="341"/>
      <c r="P7" s="341"/>
      <c r="Q7" s="340"/>
      <c r="R7" s="340" t="s">
        <v>60</v>
      </c>
      <c r="S7" s="422" t="s">
        <v>61</v>
      </c>
    </row>
    <row r="8" spans="1:19" ht="148.5" customHeight="1" thickBot="1">
      <c r="A8" s="385"/>
      <c r="B8" s="388"/>
      <c r="C8" s="370"/>
      <c r="D8" s="370"/>
      <c r="E8" s="370"/>
      <c r="F8" s="383"/>
      <c r="G8" s="413"/>
      <c r="H8" s="370"/>
      <c r="I8" s="370"/>
      <c r="J8" s="370"/>
      <c r="K8" s="370"/>
      <c r="L8" s="370"/>
      <c r="M8" s="370"/>
      <c r="N8" s="370"/>
      <c r="O8" s="370"/>
      <c r="P8" s="370"/>
      <c r="Q8" s="374"/>
      <c r="R8" s="374"/>
      <c r="S8" s="470"/>
    </row>
    <row r="9" spans="1:19" s="34" customFormat="1" ht="15.75" customHeight="1" thickBot="1">
      <c r="A9" s="141">
        <v>1</v>
      </c>
      <c r="B9" s="141">
        <v>2</v>
      </c>
      <c r="C9" s="142">
        <v>3</v>
      </c>
      <c r="D9" s="143">
        <v>4</v>
      </c>
      <c r="E9" s="144">
        <v>5</v>
      </c>
      <c r="F9" s="143">
        <v>6</v>
      </c>
      <c r="G9" s="144">
        <v>7</v>
      </c>
      <c r="H9" s="144">
        <v>8</v>
      </c>
      <c r="I9" s="144">
        <v>9</v>
      </c>
      <c r="J9" s="144">
        <v>10</v>
      </c>
      <c r="K9" s="143">
        <v>11</v>
      </c>
      <c r="L9" s="144">
        <v>12</v>
      </c>
      <c r="M9" s="144">
        <v>13</v>
      </c>
      <c r="N9" s="144">
        <v>14</v>
      </c>
      <c r="O9" s="143">
        <v>15</v>
      </c>
      <c r="P9" s="145">
        <v>16</v>
      </c>
      <c r="Q9" s="143">
        <v>17</v>
      </c>
      <c r="R9" s="144">
        <v>18</v>
      </c>
      <c r="S9" s="146">
        <v>19</v>
      </c>
    </row>
    <row r="10" spans="1:19" ht="37.5" customHeight="1" thickBot="1">
      <c r="A10" s="69" t="s">
        <v>23</v>
      </c>
      <c r="B10" s="53" t="s">
        <v>226</v>
      </c>
      <c r="C10" s="177">
        <v>0.0010812928973032542</v>
      </c>
      <c r="D10" s="177">
        <v>0.1847867372103847</v>
      </c>
      <c r="E10" s="25">
        <v>-1219096</v>
      </c>
      <c r="F10" s="177">
        <v>-4.411643795958543</v>
      </c>
      <c r="G10" s="178">
        <v>4578.1906809101965</v>
      </c>
      <c r="H10" s="178">
        <v>97.86242146118457</v>
      </c>
      <c r="I10" s="177">
        <v>0.27950005898267455</v>
      </c>
      <c r="J10" s="177">
        <v>0.8843218636204533</v>
      </c>
      <c r="K10" s="177">
        <v>0.3879251656676452</v>
      </c>
      <c r="L10" s="177">
        <v>0.2856050921379801</v>
      </c>
      <c r="M10" s="177">
        <v>0.5177398144886697</v>
      </c>
      <c r="N10" s="177">
        <v>23.893880252430154</v>
      </c>
      <c r="O10" s="178">
        <v>0.8893473557087506</v>
      </c>
      <c r="P10" s="178">
        <v>41.04370308299967</v>
      </c>
      <c r="Q10" s="178">
        <v>2.9348696074773803</v>
      </c>
      <c r="R10" s="178">
        <v>1.717749593175653</v>
      </c>
      <c r="S10" s="177">
        <v>2.5778167762819226</v>
      </c>
    </row>
    <row r="11" spans="1:19" ht="30" customHeight="1">
      <c r="A11" s="69" t="s">
        <v>24</v>
      </c>
      <c r="B11" s="53" t="s">
        <v>227</v>
      </c>
      <c r="C11" s="177">
        <v>0.00344071431167541</v>
      </c>
      <c r="D11" s="177">
        <v>3.1465332380271622</v>
      </c>
      <c r="E11" s="25">
        <v>177177</v>
      </c>
      <c r="F11" s="177">
        <v>0.682189913675602</v>
      </c>
      <c r="G11" s="178">
        <v>1384.6059957338343</v>
      </c>
      <c r="H11" s="178">
        <v>93.26420610671383</v>
      </c>
      <c r="I11" s="177">
        <v>0.8690872348046016</v>
      </c>
      <c r="J11" s="177">
        <v>0.9785929676131137</v>
      </c>
      <c r="K11" s="177">
        <v>6.63867449066113</v>
      </c>
      <c r="L11" s="177">
        <v>0.9318550718270023</v>
      </c>
      <c r="M11" s="177">
        <v>0.20890197770374438</v>
      </c>
      <c r="N11" s="177">
        <v>5.33170125766477</v>
      </c>
      <c r="O11" s="178">
        <v>-4.250473854171427</v>
      </c>
      <c r="P11" s="178">
        <v>-108.4827297618773</v>
      </c>
      <c r="Q11" s="178">
        <v>-4.912598175419582</v>
      </c>
      <c r="R11" s="178">
        <v>-20.34673822092418</v>
      </c>
      <c r="S11" s="177">
        <v>0.15063247963230267</v>
      </c>
    </row>
    <row r="12" spans="1:19" ht="36.75" customHeight="1">
      <c r="A12" s="69" t="s">
        <v>25</v>
      </c>
      <c r="B12" s="39" t="s">
        <v>228</v>
      </c>
      <c r="C12" s="177">
        <v>0.885768581081081</v>
      </c>
      <c r="D12" s="177">
        <v>0.8872466216216216</v>
      </c>
      <c r="E12" s="25">
        <v>-534</v>
      </c>
      <c r="F12" s="177">
        <v>-0.1270823417420276</v>
      </c>
      <c r="G12" s="178">
        <v>98.4531175630652</v>
      </c>
      <c r="H12" s="178">
        <v>49.610265019786546</v>
      </c>
      <c r="I12" s="177">
        <v>0.012711356277731144</v>
      </c>
      <c r="J12" s="177">
        <v>0.43206619498740856</v>
      </c>
      <c r="K12" s="177">
        <v>0.012875015182800924</v>
      </c>
      <c r="L12" s="177">
        <v>0.025622431713802272</v>
      </c>
      <c r="M12" s="177">
        <v>15.079437176005925</v>
      </c>
      <c r="N12" s="177">
        <v>34.04681752313009</v>
      </c>
      <c r="O12" s="178">
        <v>0</v>
      </c>
      <c r="P12" s="178">
        <v>0</v>
      </c>
      <c r="Q12" s="178">
        <v>0</v>
      </c>
      <c r="R12" s="178">
        <v>0</v>
      </c>
      <c r="S12" s="177">
        <v>77.66981132075472</v>
      </c>
    </row>
    <row r="13" spans="1:19" ht="35.25" customHeight="1">
      <c r="A13" s="69" t="s">
        <v>26</v>
      </c>
      <c r="B13" s="44" t="s">
        <v>229</v>
      </c>
      <c r="C13" s="177">
        <v>0.006313328137178488</v>
      </c>
      <c r="D13" s="177">
        <v>0.0764614185502728</v>
      </c>
      <c r="E13" s="25">
        <v>-11849</v>
      </c>
      <c r="F13" s="177">
        <v>-12.07849133537207</v>
      </c>
      <c r="G13" s="178">
        <v>6725.891946992864</v>
      </c>
      <c r="H13" s="178">
        <v>98.53498999432514</v>
      </c>
      <c r="I13" s="177">
        <v>0.24379498820226397</v>
      </c>
      <c r="J13" s="177">
        <v>0.8083987933454795</v>
      </c>
      <c r="K13" s="177">
        <v>0.32239271678811937</v>
      </c>
      <c r="L13" s="177">
        <v>0.2474197117351965</v>
      </c>
      <c r="M13" s="177">
        <v>1.622774701639055</v>
      </c>
      <c r="N13" s="177">
        <v>16.178139432592918</v>
      </c>
      <c r="O13" s="178">
        <v>3.786959622921768</v>
      </c>
      <c r="P13" s="178">
        <v>37.75383036434279</v>
      </c>
      <c r="Q13" s="178">
        <v>15.773353751914243</v>
      </c>
      <c r="R13" s="178">
        <v>2.333632400786638</v>
      </c>
      <c r="S13" s="177">
        <v>3.1018070444104135</v>
      </c>
    </row>
    <row r="14" spans="1:19" ht="35.25" customHeight="1">
      <c r="A14" s="69" t="s">
        <v>27</v>
      </c>
      <c r="B14" s="39" t="s">
        <v>232</v>
      </c>
      <c r="C14" s="1">
        <v>98</v>
      </c>
      <c r="D14" s="1">
        <v>114</v>
      </c>
      <c r="E14" s="25">
        <v>114</v>
      </c>
      <c r="F14" s="177">
        <v>1</v>
      </c>
      <c r="G14" s="178">
        <v>377.1929824561404</v>
      </c>
      <c r="H14" s="178">
        <v>79.04411764705883</v>
      </c>
      <c r="I14" s="177">
        <v>1</v>
      </c>
      <c r="J14" s="177">
        <v>1</v>
      </c>
      <c r="K14" s="1">
        <v>544</v>
      </c>
      <c r="L14" s="177">
        <v>1.2651162790697674</v>
      </c>
      <c r="M14" s="177">
        <v>44.16982922201139</v>
      </c>
      <c r="N14" s="177">
        <v>111.77671068427371</v>
      </c>
      <c r="O14" s="178">
        <v>7.685009487666034</v>
      </c>
      <c r="P14" s="178">
        <v>19.447779111644657</v>
      </c>
      <c r="Q14" s="178">
        <v>14.88970588235294</v>
      </c>
      <c r="R14" s="178">
        <v>0.17398775641714104</v>
      </c>
      <c r="S14" s="177">
        <v>0</v>
      </c>
    </row>
  </sheetData>
  <sheetProtection/>
  <mergeCells count="25">
    <mergeCell ref="A6:A8"/>
    <mergeCell ref="I7:I8"/>
    <mergeCell ref="J7:J8"/>
    <mergeCell ref="E6:E8"/>
    <mergeCell ref="F6:F8"/>
    <mergeCell ref="D6:D8"/>
    <mergeCell ref="C6:C8"/>
    <mergeCell ref="L7:L8"/>
    <mergeCell ref="M7:M8"/>
    <mergeCell ref="N7:N8"/>
    <mergeCell ref="G6:J6"/>
    <mergeCell ref="L6:N6"/>
    <mergeCell ref="G7:G8"/>
    <mergeCell ref="H7:H8"/>
    <mergeCell ref="K6:K8"/>
    <mergeCell ref="A2:S2"/>
    <mergeCell ref="A3:S3"/>
    <mergeCell ref="A4:S4"/>
    <mergeCell ref="R6:S6"/>
    <mergeCell ref="P6:P8"/>
    <mergeCell ref="Q6:Q8"/>
    <mergeCell ref="O6:O8"/>
    <mergeCell ref="R7:R8"/>
    <mergeCell ref="S7:S8"/>
    <mergeCell ref="B6:B8"/>
  </mergeCells>
  <printOptions/>
  <pageMargins left="0.22" right="0.2" top="1" bottom="1" header="0.5" footer="0.5"/>
  <pageSetup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10">
      <selection activeCell="L10" sqref="L10"/>
    </sheetView>
  </sheetViews>
  <sheetFormatPr defaultColWidth="9.140625" defaultRowHeight="12.75"/>
  <cols>
    <col min="1" max="1" width="3.8515625" style="2" customWidth="1"/>
    <col min="2" max="2" width="30.57421875" style="2" customWidth="1"/>
    <col min="3" max="15" width="9.00390625" style="2" customWidth="1"/>
    <col min="16" max="19" width="9.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62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30.75" customHeight="1" thickBot="1">
      <c r="A5" s="26" t="s">
        <v>206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 t="s">
        <v>63</v>
      </c>
      <c r="S5" s="27"/>
    </row>
    <row r="6" spans="1:19" ht="0.75" customHeight="1">
      <c r="A6" s="384" t="s">
        <v>2</v>
      </c>
      <c r="B6" s="387" t="s">
        <v>3</v>
      </c>
      <c r="C6" s="369" t="s">
        <v>45</v>
      </c>
      <c r="D6" s="369" t="s">
        <v>46</v>
      </c>
      <c r="E6" s="369" t="s">
        <v>47</v>
      </c>
      <c r="F6" s="381" t="s">
        <v>48</v>
      </c>
      <c r="G6" s="376"/>
      <c r="H6" s="377"/>
      <c r="I6" s="377"/>
      <c r="J6" s="378"/>
      <c r="K6" s="369" t="s">
        <v>49</v>
      </c>
      <c r="L6" s="379"/>
      <c r="M6" s="379"/>
      <c r="N6" s="379"/>
      <c r="O6" s="369" t="s">
        <v>50</v>
      </c>
      <c r="P6" s="369" t="s">
        <v>51</v>
      </c>
      <c r="Q6" s="375" t="s">
        <v>52</v>
      </c>
      <c r="R6" s="380"/>
      <c r="S6" s="380"/>
    </row>
    <row r="7" spans="1:19" ht="239.25" customHeight="1">
      <c r="A7" s="385"/>
      <c r="B7" s="388"/>
      <c r="C7" s="341"/>
      <c r="D7" s="341"/>
      <c r="E7" s="341"/>
      <c r="F7" s="382"/>
      <c r="G7" s="371" t="s">
        <v>53</v>
      </c>
      <c r="H7" s="370" t="s">
        <v>54</v>
      </c>
      <c r="I7" s="370" t="s">
        <v>55</v>
      </c>
      <c r="J7" s="370" t="s">
        <v>56</v>
      </c>
      <c r="K7" s="341"/>
      <c r="L7" s="341" t="s">
        <v>57</v>
      </c>
      <c r="M7" s="341" t="s">
        <v>58</v>
      </c>
      <c r="N7" s="341" t="s">
        <v>59</v>
      </c>
      <c r="O7" s="341"/>
      <c r="P7" s="341"/>
      <c r="Q7" s="340"/>
      <c r="R7" s="340" t="s">
        <v>60</v>
      </c>
      <c r="S7" s="340" t="s">
        <v>61</v>
      </c>
    </row>
    <row r="8" spans="1:19" ht="148.5" customHeight="1" thickBot="1">
      <c r="A8" s="386"/>
      <c r="B8" s="389"/>
      <c r="C8" s="370"/>
      <c r="D8" s="370"/>
      <c r="E8" s="370"/>
      <c r="F8" s="383"/>
      <c r="G8" s="372"/>
      <c r="H8" s="373"/>
      <c r="I8" s="373"/>
      <c r="J8" s="373"/>
      <c r="K8" s="370"/>
      <c r="L8" s="370"/>
      <c r="M8" s="370"/>
      <c r="N8" s="370"/>
      <c r="O8" s="370"/>
      <c r="P8" s="370"/>
      <c r="Q8" s="374"/>
      <c r="R8" s="374"/>
      <c r="S8" s="374"/>
    </row>
    <row r="9" spans="1:19" s="34" customFormat="1" ht="15.75" customHeight="1" thickBot="1" thickTop="1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0">
        <v>6</v>
      </c>
      <c r="G9" s="11">
        <v>7</v>
      </c>
      <c r="H9" s="11">
        <v>8</v>
      </c>
      <c r="I9" s="11">
        <v>9</v>
      </c>
      <c r="J9" s="11">
        <v>10</v>
      </c>
      <c r="K9" s="10">
        <v>11</v>
      </c>
      <c r="L9" s="11">
        <v>12</v>
      </c>
      <c r="M9" s="11">
        <v>13</v>
      </c>
      <c r="N9" s="11">
        <v>14</v>
      </c>
      <c r="O9" s="10">
        <v>15</v>
      </c>
      <c r="P9" s="97">
        <v>16</v>
      </c>
      <c r="Q9" s="10">
        <v>17</v>
      </c>
      <c r="R9" s="11">
        <v>18</v>
      </c>
      <c r="S9" s="11">
        <v>19</v>
      </c>
    </row>
    <row r="10" spans="1:19" ht="32.25" customHeight="1">
      <c r="A10" s="13" t="s">
        <v>23</v>
      </c>
      <c r="B10" s="18" t="s">
        <v>143</v>
      </c>
      <c r="C10" s="29">
        <v>0.26897290117201145</v>
      </c>
      <c r="D10" s="29">
        <v>1.5920117716438504</v>
      </c>
      <c r="E10" s="29">
        <v>20679.799999999996</v>
      </c>
      <c r="F10" s="29">
        <v>0.3718639410766176</v>
      </c>
      <c r="G10" s="29">
        <v>7.600267571999886</v>
      </c>
      <c r="H10" s="29">
        <v>7.063428134055731</v>
      </c>
      <c r="I10" s="29">
        <v>0.40874497391281095</v>
      </c>
      <c r="J10" s="29">
        <v>0.41623188018276075</v>
      </c>
      <c r="K10" s="29">
        <v>0.6913175463687908</v>
      </c>
      <c r="L10" s="29">
        <v>5.786778971277149</v>
      </c>
      <c r="M10" s="29">
        <v>3.521823833289554</v>
      </c>
      <c r="N10" s="29">
        <v>3.7065233369681363</v>
      </c>
      <c r="O10" s="29">
        <v>3.1687659741245247</v>
      </c>
      <c r="P10" s="29">
        <v>3.3349496137382375</v>
      </c>
      <c r="Q10" s="29">
        <v>12.429267654466358</v>
      </c>
      <c r="R10" s="29">
        <v>0.8997514140747759</v>
      </c>
      <c r="S10" s="29">
        <v>1.4465132633369313</v>
      </c>
    </row>
    <row r="11" spans="1:19" ht="20.25" customHeight="1" thickBot="1">
      <c r="A11" s="30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</sheetData>
  <sheetProtection/>
  <mergeCells count="25">
    <mergeCell ref="A2:S2"/>
    <mergeCell ref="A3:S3"/>
    <mergeCell ref="A4:S4"/>
    <mergeCell ref="G6:J6"/>
    <mergeCell ref="L6:N6"/>
    <mergeCell ref="R6:S6"/>
    <mergeCell ref="F6:F8"/>
    <mergeCell ref="J7:J8"/>
    <mergeCell ref="A6:A8"/>
    <mergeCell ref="B6:B8"/>
    <mergeCell ref="R7:R8"/>
    <mergeCell ref="S7:S8"/>
    <mergeCell ref="P6:P8"/>
    <mergeCell ref="K6:K8"/>
    <mergeCell ref="O6:O8"/>
    <mergeCell ref="L7:L8"/>
    <mergeCell ref="M7:M8"/>
    <mergeCell ref="Q6:Q8"/>
    <mergeCell ref="N7:N8"/>
    <mergeCell ref="E6:E8"/>
    <mergeCell ref="C6:C8"/>
    <mergeCell ref="D6:D8"/>
    <mergeCell ref="G7:G8"/>
    <mergeCell ref="H7:H8"/>
    <mergeCell ref="I7:I8"/>
  </mergeCells>
  <printOptions/>
  <pageMargins left="0.2" right="0.2" top="0.54" bottom="0.43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B10">
      <selection activeCell="AB10" sqref="AB10:AM12"/>
    </sheetView>
  </sheetViews>
  <sheetFormatPr defaultColWidth="9.140625" defaultRowHeight="12.75"/>
  <cols>
    <col min="1" max="1" width="4.421875" style="2" customWidth="1"/>
    <col min="2" max="2" width="23.7109375" style="2" customWidth="1"/>
    <col min="3" max="3" width="7.421875" style="2" customWidth="1"/>
    <col min="4" max="4" width="8.00390625" style="2" customWidth="1"/>
    <col min="5" max="7" width="7.421875" style="2" customWidth="1"/>
    <col min="8" max="8" width="6.28125" style="2" customWidth="1"/>
    <col min="9" max="9" width="7.421875" style="2" customWidth="1"/>
    <col min="10" max="10" width="9.140625" style="2" customWidth="1"/>
    <col min="11" max="11" width="8.7109375" style="2" customWidth="1"/>
    <col min="12" max="12" width="8.28125" style="2" customWidth="1"/>
    <col min="13" max="13" width="7.421875" style="2" customWidth="1"/>
    <col min="14" max="14" width="10.00390625" style="2" customWidth="1"/>
    <col min="15" max="15" width="7.421875" style="2" customWidth="1"/>
    <col min="16" max="16" width="11.140625" style="2" customWidth="1"/>
    <col min="17" max="17" width="8.57421875" style="2" customWidth="1"/>
    <col min="18" max="18" width="7.421875" style="2" customWidth="1"/>
    <col min="19" max="19" width="9.8515625" style="2" customWidth="1"/>
    <col min="20" max="20" width="10.7109375" style="2" customWidth="1"/>
    <col min="21" max="21" width="11.28125" style="2" customWidth="1"/>
    <col min="22" max="22" width="12.421875" style="2" customWidth="1"/>
    <col min="23" max="23" width="11.8515625" style="2" customWidth="1"/>
    <col min="24" max="24" width="10.421875" style="2" customWidth="1"/>
    <col min="25" max="25" width="9.421875" style="2" customWidth="1"/>
    <col min="26" max="26" width="7.421875" style="2" customWidth="1"/>
    <col min="27" max="27" width="10.8515625" style="2" bestFit="1" customWidth="1"/>
    <col min="28" max="16384" width="9.140625" style="2" customWidth="1"/>
  </cols>
  <sheetData>
    <row r="1" spans="17:25" ht="40.5" customHeight="1">
      <c r="Q1" s="359"/>
      <c r="R1" s="359"/>
      <c r="S1" s="359"/>
      <c r="T1" s="359"/>
      <c r="U1" s="359"/>
      <c r="V1" s="359"/>
      <c r="W1" s="79"/>
      <c r="X1" s="79"/>
      <c r="Y1" s="79"/>
    </row>
    <row r="2" spans="1:25" ht="18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80"/>
      <c r="X2" s="80"/>
      <c r="Y2" s="80"/>
    </row>
    <row r="3" spans="1:25" ht="39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81"/>
      <c r="X3" s="81"/>
      <c r="Y3" s="81"/>
    </row>
    <row r="4" spans="1:25" s="3" customFormat="1" ht="15.75" customHeight="1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82"/>
      <c r="X4" s="82"/>
      <c r="Y4" s="82"/>
    </row>
    <row r="5" spans="2:24" ht="18" thickBot="1">
      <c r="B5" s="4" t="s">
        <v>200</v>
      </c>
      <c r="X5" s="28" t="s">
        <v>165</v>
      </c>
    </row>
    <row r="6" spans="1:25" ht="27.75" customHeight="1">
      <c r="A6" s="407" t="s">
        <v>2</v>
      </c>
      <c r="B6" s="410" t="s">
        <v>3</v>
      </c>
      <c r="C6" s="404" t="s">
        <v>4</v>
      </c>
      <c r="D6" s="401" t="s">
        <v>5</v>
      </c>
      <c r="E6" s="406" t="s">
        <v>6</v>
      </c>
      <c r="F6" s="401" t="s">
        <v>7</v>
      </c>
      <c r="G6" s="400" t="s">
        <v>8</v>
      </c>
      <c r="H6" s="400"/>
      <c r="I6" s="401" t="s">
        <v>9</v>
      </c>
      <c r="J6" s="400" t="s">
        <v>8</v>
      </c>
      <c r="K6" s="400"/>
      <c r="L6" s="400"/>
      <c r="M6" s="401" t="s">
        <v>10</v>
      </c>
      <c r="N6" s="398" t="s">
        <v>11</v>
      </c>
      <c r="O6" s="403" t="s">
        <v>8</v>
      </c>
      <c r="P6" s="403"/>
      <c r="Q6" s="404" t="s">
        <v>12</v>
      </c>
      <c r="R6" s="398" t="s">
        <v>13</v>
      </c>
      <c r="S6" s="396" t="s">
        <v>14</v>
      </c>
      <c r="T6" s="398" t="s">
        <v>15</v>
      </c>
      <c r="U6" s="396" t="s">
        <v>137</v>
      </c>
      <c r="V6" s="398" t="s">
        <v>138</v>
      </c>
      <c r="W6" s="396" t="s">
        <v>139</v>
      </c>
      <c r="X6" s="398" t="s">
        <v>140</v>
      </c>
      <c r="Y6" s="390" t="s">
        <v>142</v>
      </c>
    </row>
    <row r="7" spans="1:25" ht="239.25" customHeight="1">
      <c r="A7" s="408"/>
      <c r="B7" s="363"/>
      <c r="C7" s="349"/>
      <c r="D7" s="356"/>
      <c r="E7" s="358"/>
      <c r="F7" s="356"/>
      <c r="G7" s="353" t="s">
        <v>16</v>
      </c>
      <c r="H7" s="357" t="s">
        <v>17</v>
      </c>
      <c r="I7" s="356"/>
      <c r="J7" s="353" t="s">
        <v>18</v>
      </c>
      <c r="K7" s="353" t="s">
        <v>19</v>
      </c>
      <c r="L7" s="357" t="s">
        <v>20</v>
      </c>
      <c r="M7" s="356"/>
      <c r="N7" s="347"/>
      <c r="O7" s="365" t="s">
        <v>21</v>
      </c>
      <c r="P7" s="365" t="s">
        <v>22</v>
      </c>
      <c r="Q7" s="349"/>
      <c r="R7" s="347"/>
      <c r="S7" s="345"/>
      <c r="T7" s="347"/>
      <c r="U7" s="345"/>
      <c r="V7" s="347"/>
      <c r="W7" s="345"/>
      <c r="X7" s="347"/>
      <c r="Y7" s="391"/>
    </row>
    <row r="8" spans="1:25" ht="148.5" customHeight="1" thickBot="1">
      <c r="A8" s="409"/>
      <c r="B8" s="411"/>
      <c r="C8" s="405"/>
      <c r="D8" s="402"/>
      <c r="E8" s="394"/>
      <c r="F8" s="402"/>
      <c r="G8" s="393"/>
      <c r="H8" s="394"/>
      <c r="I8" s="402"/>
      <c r="J8" s="393"/>
      <c r="K8" s="393"/>
      <c r="L8" s="394"/>
      <c r="M8" s="402"/>
      <c r="N8" s="399"/>
      <c r="O8" s="395"/>
      <c r="P8" s="395"/>
      <c r="Q8" s="405"/>
      <c r="R8" s="399"/>
      <c r="S8" s="397"/>
      <c r="T8" s="399"/>
      <c r="U8" s="397"/>
      <c r="V8" s="399"/>
      <c r="W8" s="397"/>
      <c r="X8" s="399"/>
      <c r="Y8" s="392"/>
    </row>
    <row r="9" spans="1:25" s="34" customFormat="1" ht="15.75" customHeight="1" thickBot="1">
      <c r="A9" s="108">
        <v>1</v>
      </c>
      <c r="B9" s="128">
        <v>2</v>
      </c>
      <c r="C9" s="107">
        <v>3</v>
      </c>
      <c r="D9" s="109">
        <v>4</v>
      </c>
      <c r="E9" s="110">
        <v>5</v>
      </c>
      <c r="F9" s="109">
        <v>6</v>
      </c>
      <c r="G9" s="110">
        <v>7</v>
      </c>
      <c r="H9" s="110">
        <v>8</v>
      </c>
      <c r="I9" s="109">
        <v>9</v>
      </c>
      <c r="J9" s="110">
        <v>10</v>
      </c>
      <c r="K9" s="110">
        <v>11</v>
      </c>
      <c r="L9" s="110">
        <v>12</v>
      </c>
      <c r="M9" s="109">
        <v>13</v>
      </c>
      <c r="N9" s="109">
        <v>14</v>
      </c>
      <c r="O9" s="110">
        <v>15</v>
      </c>
      <c r="P9" s="110">
        <v>16</v>
      </c>
      <c r="Q9" s="108">
        <v>17</v>
      </c>
      <c r="R9" s="109">
        <v>18</v>
      </c>
      <c r="S9" s="108">
        <v>19</v>
      </c>
      <c r="T9" s="109">
        <v>20</v>
      </c>
      <c r="U9" s="108">
        <v>21</v>
      </c>
      <c r="V9" s="109">
        <v>22</v>
      </c>
      <c r="W9" s="108">
        <v>23</v>
      </c>
      <c r="X9" s="109">
        <v>24</v>
      </c>
      <c r="Y9" s="107">
        <v>25</v>
      </c>
    </row>
    <row r="10" spans="1:25" ht="63" customHeight="1">
      <c r="A10" s="129" t="s">
        <v>23</v>
      </c>
      <c r="B10" s="130" t="s">
        <v>163</v>
      </c>
      <c r="C10" s="169">
        <v>100</v>
      </c>
      <c r="D10" s="49">
        <v>0</v>
      </c>
      <c r="E10" s="49">
        <v>0</v>
      </c>
      <c r="F10" s="49">
        <v>314</v>
      </c>
      <c r="G10" s="49">
        <v>15</v>
      </c>
      <c r="H10" s="49">
        <v>133</v>
      </c>
      <c r="I10" s="49">
        <v>-1654</v>
      </c>
      <c r="J10" s="49">
        <v>100</v>
      </c>
      <c r="K10" s="49">
        <v>-2654</v>
      </c>
      <c r="L10" s="49">
        <v>0</v>
      </c>
      <c r="M10" s="49">
        <v>0</v>
      </c>
      <c r="N10" s="49">
        <v>479</v>
      </c>
      <c r="O10" s="49">
        <v>0</v>
      </c>
      <c r="P10" s="49">
        <v>109</v>
      </c>
      <c r="Q10" s="101">
        <v>314</v>
      </c>
      <c r="R10" s="49">
        <v>1599</v>
      </c>
      <c r="S10" s="49">
        <v>-472</v>
      </c>
      <c r="T10" s="49">
        <v>2</v>
      </c>
      <c r="U10" s="49" t="s">
        <v>201</v>
      </c>
      <c r="V10" s="49">
        <v>1599</v>
      </c>
      <c r="W10" s="49" t="s">
        <v>202</v>
      </c>
      <c r="X10" s="49">
        <v>2077</v>
      </c>
      <c r="Y10" s="49">
        <v>0</v>
      </c>
    </row>
    <row r="11" spans="1:25" ht="84.75" customHeight="1">
      <c r="A11" s="134" t="s">
        <v>24</v>
      </c>
      <c r="B11" s="130" t="s">
        <v>164</v>
      </c>
      <c r="C11" s="1">
        <v>100</v>
      </c>
      <c r="D11" s="1">
        <v>17223</v>
      </c>
      <c r="E11" s="1">
        <v>17085</v>
      </c>
      <c r="F11" s="1">
        <v>14263</v>
      </c>
      <c r="G11" s="1">
        <v>7054</v>
      </c>
      <c r="H11" s="1">
        <v>173</v>
      </c>
      <c r="I11" s="1">
        <v>25475</v>
      </c>
      <c r="J11" s="1">
        <v>5460</v>
      </c>
      <c r="K11" s="1">
        <v>19200</v>
      </c>
      <c r="L11" s="1">
        <v>815</v>
      </c>
      <c r="M11" s="1">
        <v>0</v>
      </c>
      <c r="N11" s="1">
        <v>6011</v>
      </c>
      <c r="O11" s="1">
        <v>59</v>
      </c>
      <c r="P11" s="1">
        <v>4073</v>
      </c>
      <c r="Q11" s="68">
        <v>31486</v>
      </c>
      <c r="R11" s="1">
        <v>29628</v>
      </c>
      <c r="S11" s="1">
        <v>15</v>
      </c>
      <c r="T11" s="1">
        <v>35</v>
      </c>
      <c r="U11" s="1">
        <v>29636</v>
      </c>
      <c r="V11" s="1">
        <v>29628</v>
      </c>
      <c r="W11" s="1">
        <v>29622</v>
      </c>
      <c r="X11" s="1">
        <v>29148</v>
      </c>
      <c r="Y11" s="1">
        <v>102</v>
      </c>
    </row>
    <row r="12" spans="1:25" ht="84.75" customHeight="1">
      <c r="A12" s="134" t="s">
        <v>25</v>
      </c>
      <c r="B12" s="130" t="s">
        <v>168</v>
      </c>
      <c r="C12" s="1">
        <v>100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68"/>
      <c r="R12" s="1"/>
      <c r="S12" s="1"/>
      <c r="T12" s="1"/>
      <c r="U12" s="1"/>
      <c r="V12" s="1"/>
      <c r="W12" s="1"/>
      <c r="X12" s="1"/>
      <c r="Y12" s="1"/>
    </row>
    <row r="13" spans="1:25" ht="18" thickBot="1">
      <c r="A13" s="114"/>
      <c r="B13" s="170" t="s">
        <v>66</v>
      </c>
      <c r="C13" s="171"/>
      <c r="D13" s="172">
        <f aca="true" t="shared" si="0" ref="D13:Y13">SUM(D11:D12)</f>
        <v>17223</v>
      </c>
      <c r="E13" s="172">
        <f t="shared" si="0"/>
        <v>17085</v>
      </c>
      <c r="F13" s="172">
        <f t="shared" si="0"/>
        <v>14263</v>
      </c>
      <c r="G13" s="172">
        <f t="shared" si="0"/>
        <v>7054</v>
      </c>
      <c r="H13" s="172">
        <f t="shared" si="0"/>
        <v>173</v>
      </c>
      <c r="I13" s="172">
        <f t="shared" si="0"/>
        <v>25475</v>
      </c>
      <c r="J13" s="172">
        <f t="shared" si="0"/>
        <v>5460</v>
      </c>
      <c r="K13" s="172">
        <f t="shared" si="0"/>
        <v>19200</v>
      </c>
      <c r="L13" s="172">
        <f t="shared" si="0"/>
        <v>815</v>
      </c>
      <c r="M13" s="172">
        <f t="shared" si="0"/>
        <v>0</v>
      </c>
      <c r="N13" s="172">
        <f t="shared" si="0"/>
        <v>6011</v>
      </c>
      <c r="O13" s="172">
        <f t="shared" si="0"/>
        <v>59</v>
      </c>
      <c r="P13" s="172">
        <f t="shared" si="0"/>
        <v>4073</v>
      </c>
      <c r="Q13" s="172">
        <f t="shared" si="0"/>
        <v>31486</v>
      </c>
      <c r="R13" s="172">
        <f t="shared" si="0"/>
        <v>29628</v>
      </c>
      <c r="S13" s="172">
        <f t="shared" si="0"/>
        <v>15</v>
      </c>
      <c r="T13" s="172">
        <f>SUM(T10:T12)</f>
        <v>37</v>
      </c>
      <c r="U13" s="172">
        <f t="shared" si="0"/>
        <v>29636</v>
      </c>
      <c r="V13" s="173">
        <f t="shared" si="0"/>
        <v>29628</v>
      </c>
      <c r="W13" s="172">
        <f t="shared" si="0"/>
        <v>29622</v>
      </c>
      <c r="X13" s="173">
        <f t="shared" si="0"/>
        <v>29148</v>
      </c>
      <c r="Y13" s="173">
        <f t="shared" si="0"/>
        <v>102</v>
      </c>
    </row>
  </sheetData>
  <sheetProtection/>
  <mergeCells count="32">
    <mergeCell ref="E6:E8"/>
    <mergeCell ref="F6:F8"/>
    <mergeCell ref="A6:A8"/>
    <mergeCell ref="B6:B8"/>
    <mergeCell ref="C6:C8"/>
    <mergeCell ref="D6:D8"/>
    <mergeCell ref="Q1:V1"/>
    <mergeCell ref="A2:V2"/>
    <mergeCell ref="A3:V3"/>
    <mergeCell ref="A4:V4"/>
    <mergeCell ref="N6:N8"/>
    <mergeCell ref="O6:P6"/>
    <mergeCell ref="Q6:Q8"/>
    <mergeCell ref="R6:R8"/>
    <mergeCell ref="G6:H6"/>
    <mergeCell ref="I6:I8"/>
    <mergeCell ref="J6:L6"/>
    <mergeCell ref="M6:M8"/>
    <mergeCell ref="W6:W8"/>
    <mergeCell ref="X6:X8"/>
    <mergeCell ref="U6:U8"/>
    <mergeCell ref="V6:V8"/>
    <mergeCell ref="Y6:Y8"/>
    <mergeCell ref="G7:G8"/>
    <mergeCell ref="H7:H8"/>
    <mergeCell ref="J7:J8"/>
    <mergeCell ref="K7:K8"/>
    <mergeCell ref="L7:L8"/>
    <mergeCell ref="O7:O8"/>
    <mergeCell ref="P7:P8"/>
    <mergeCell ref="S6:S8"/>
    <mergeCell ref="T6:T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3"/>
  <sheetViews>
    <sheetView zoomScalePageLayoutView="0" workbookViewId="0" topLeftCell="H10">
      <selection activeCell="C12" sqref="C12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9.7109375" style="2" customWidth="1"/>
    <col min="4" max="4" width="9.421875" style="2" customWidth="1"/>
    <col min="5" max="5" width="8.7109375" style="2" customWidth="1"/>
    <col min="6" max="6" width="9.140625" style="2" customWidth="1"/>
    <col min="7" max="7" width="9.421875" style="2" customWidth="1"/>
    <col min="8" max="8" width="9.140625" style="2" customWidth="1"/>
    <col min="9" max="9" width="9.28125" style="2" customWidth="1"/>
    <col min="10" max="10" width="9.421875" style="2" customWidth="1"/>
    <col min="11" max="11" width="9.57421875" style="2" customWidth="1"/>
    <col min="12" max="13" width="8.7109375" style="2" customWidth="1"/>
    <col min="14" max="14" width="9.140625" style="2" customWidth="1"/>
    <col min="15" max="15" width="8.7109375" style="2" customWidth="1"/>
    <col min="16" max="16" width="11.140625" style="2" customWidth="1"/>
    <col min="17" max="17" width="9.7109375" style="2" customWidth="1"/>
    <col min="18" max="18" width="12.00390625" style="2" customWidth="1"/>
    <col min="19" max="19" width="15.281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203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3" customFormat="1" ht="15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30.75" customHeight="1">
      <c r="A5" s="26" t="s">
        <v>204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 t="s">
        <v>165</v>
      </c>
      <c r="R5" s="27"/>
      <c r="S5" s="27"/>
    </row>
    <row r="6" spans="1:19" ht="37.5" customHeight="1" hidden="1">
      <c r="A6" s="384" t="s">
        <v>2</v>
      </c>
      <c r="B6" s="387" t="s">
        <v>3</v>
      </c>
      <c r="C6" s="369" t="s">
        <v>45</v>
      </c>
      <c r="D6" s="369" t="s">
        <v>46</v>
      </c>
      <c r="E6" s="369" t="s">
        <v>47</v>
      </c>
      <c r="F6" s="381" t="s">
        <v>48</v>
      </c>
      <c r="G6" s="414"/>
      <c r="H6" s="379"/>
      <c r="I6" s="379"/>
      <c r="J6" s="379"/>
      <c r="K6" s="369" t="s">
        <v>49</v>
      </c>
      <c r="L6" s="379"/>
      <c r="M6" s="379"/>
      <c r="N6" s="379"/>
      <c r="O6" s="369" t="s">
        <v>50</v>
      </c>
      <c r="P6" s="369" t="s">
        <v>51</v>
      </c>
      <c r="Q6" s="375" t="s">
        <v>52</v>
      </c>
      <c r="R6" s="380"/>
      <c r="S6" s="380"/>
    </row>
    <row r="7" spans="1:19" ht="239.25" customHeight="1">
      <c r="A7" s="385"/>
      <c r="B7" s="388"/>
      <c r="C7" s="341"/>
      <c r="D7" s="341"/>
      <c r="E7" s="341"/>
      <c r="F7" s="382"/>
      <c r="G7" s="412" t="s">
        <v>53</v>
      </c>
      <c r="H7" s="341" t="s">
        <v>54</v>
      </c>
      <c r="I7" s="341" t="s">
        <v>55</v>
      </c>
      <c r="J7" s="341" t="s">
        <v>56</v>
      </c>
      <c r="K7" s="341"/>
      <c r="L7" s="341" t="s">
        <v>57</v>
      </c>
      <c r="M7" s="341" t="s">
        <v>58</v>
      </c>
      <c r="N7" s="341" t="s">
        <v>59</v>
      </c>
      <c r="O7" s="341"/>
      <c r="P7" s="341"/>
      <c r="Q7" s="340"/>
      <c r="R7" s="340" t="s">
        <v>60</v>
      </c>
      <c r="S7" s="340" t="s">
        <v>61</v>
      </c>
    </row>
    <row r="8" spans="1:19" ht="148.5" customHeight="1" thickBot="1">
      <c r="A8" s="385"/>
      <c r="B8" s="388"/>
      <c r="C8" s="370"/>
      <c r="D8" s="370"/>
      <c r="E8" s="370"/>
      <c r="F8" s="383"/>
      <c r="G8" s="413"/>
      <c r="H8" s="370"/>
      <c r="I8" s="370"/>
      <c r="J8" s="370"/>
      <c r="K8" s="370"/>
      <c r="L8" s="370"/>
      <c r="M8" s="370"/>
      <c r="N8" s="370"/>
      <c r="O8" s="370"/>
      <c r="P8" s="370"/>
      <c r="Q8" s="374"/>
      <c r="R8" s="374"/>
      <c r="S8" s="374"/>
    </row>
    <row r="9" spans="1:19" s="34" customFormat="1" ht="15.75" customHeight="1" thickBot="1">
      <c r="A9" s="84">
        <v>1</v>
      </c>
      <c r="B9" s="84">
        <v>2</v>
      </c>
      <c r="C9" s="87">
        <v>3</v>
      </c>
      <c r="D9" s="86">
        <v>4</v>
      </c>
      <c r="E9" s="85">
        <v>5</v>
      </c>
      <c r="F9" s="86">
        <v>6</v>
      </c>
      <c r="G9" s="85">
        <v>7</v>
      </c>
      <c r="H9" s="85">
        <v>8</v>
      </c>
      <c r="I9" s="85">
        <v>9</v>
      </c>
      <c r="J9" s="85">
        <v>10</v>
      </c>
      <c r="K9" s="86">
        <v>11</v>
      </c>
      <c r="L9" s="85">
        <v>12</v>
      </c>
      <c r="M9" s="85">
        <v>13</v>
      </c>
      <c r="N9" s="85">
        <v>14</v>
      </c>
      <c r="O9" s="86">
        <v>15</v>
      </c>
      <c r="P9" s="88">
        <v>16</v>
      </c>
      <c r="Q9" s="86">
        <v>17</v>
      </c>
      <c r="R9" s="85">
        <v>18</v>
      </c>
      <c r="S9" s="99">
        <v>19</v>
      </c>
    </row>
    <row r="10" spans="1:19" ht="54" customHeight="1">
      <c r="A10" s="129" t="s">
        <v>23</v>
      </c>
      <c r="B10" s="174" t="s">
        <v>163</v>
      </c>
      <c r="C10" s="175">
        <v>0.2776617954070981</v>
      </c>
      <c r="D10" s="51">
        <v>0.6555323590814196</v>
      </c>
      <c r="E10" s="49">
        <v>-165</v>
      </c>
      <c r="F10" s="48">
        <v>-0.5254777070063694</v>
      </c>
      <c r="G10" s="50">
        <v>0</v>
      </c>
      <c r="H10" s="50">
        <v>0</v>
      </c>
      <c r="I10" s="48">
        <v>-5.267515923566879</v>
      </c>
      <c r="J10" s="48">
        <v>-5.267515923566879</v>
      </c>
      <c r="K10" s="48">
        <v>-3.453027139874739</v>
      </c>
      <c r="L10" s="51">
        <v>-1644</v>
      </c>
      <c r="M10" s="48">
        <v>3.687730627306273</v>
      </c>
      <c r="N10" s="48">
        <v>3.687730627306273</v>
      </c>
      <c r="O10" s="50">
        <v>-108.8560885608856</v>
      </c>
      <c r="P10" s="50">
        <v>-108.8560885608856</v>
      </c>
      <c r="Q10" s="50">
        <v>28.536880290205563</v>
      </c>
      <c r="R10" s="50">
        <v>-29.51844903064415</v>
      </c>
      <c r="S10" s="48">
        <v>-0.28960096735187424</v>
      </c>
    </row>
    <row r="11" spans="1:19" ht="42.75" customHeight="1">
      <c r="A11" s="131" t="s">
        <v>24</v>
      </c>
      <c r="B11" s="130" t="s">
        <v>164</v>
      </c>
      <c r="C11" s="175">
        <v>0.028780568956912327</v>
      </c>
      <c r="D11" s="51">
        <v>2.372816503077691</v>
      </c>
      <c r="E11" s="49">
        <v>8252</v>
      </c>
      <c r="F11" s="48">
        <v>0.5785599102573091</v>
      </c>
      <c r="G11" s="50">
        <v>120.75299726565238</v>
      </c>
      <c r="H11" s="50">
        <v>54.7005018103284</v>
      </c>
      <c r="I11" s="48">
        <v>0.8090897541764593</v>
      </c>
      <c r="J11" s="48">
        <v>0.8090897541764593</v>
      </c>
      <c r="K11" s="48">
        <v>4.238063550158044</v>
      </c>
      <c r="L11" s="48">
        <v>1.479126749114556</v>
      </c>
      <c r="M11" s="50">
        <v>0.8556452428053658</v>
      </c>
      <c r="N11" s="48">
        <v>1.702416180653317</v>
      </c>
      <c r="O11" s="50">
        <v>0.043319422985285835</v>
      </c>
      <c r="P11" s="50">
        <v>0.08618955957135059</v>
      </c>
      <c r="Q11" s="50">
        <v>0.058881256133464184</v>
      </c>
      <c r="R11" s="50">
        <v>0.05062778452814905</v>
      </c>
      <c r="S11" s="48">
        <v>0.23595682041216878</v>
      </c>
    </row>
    <row r="12" spans="1:19" ht="42.75" customHeight="1" thickBot="1">
      <c r="A12" s="176" t="s">
        <v>25</v>
      </c>
      <c r="B12" s="130" t="s">
        <v>168</v>
      </c>
      <c r="C12" s="175">
        <v>0</v>
      </c>
      <c r="D12" s="51">
        <v>0</v>
      </c>
      <c r="E12" s="49">
        <v>0</v>
      </c>
      <c r="F12" s="48">
        <v>0</v>
      </c>
      <c r="G12" s="50">
        <v>0</v>
      </c>
      <c r="H12" s="50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50">
        <v>0</v>
      </c>
      <c r="P12" s="50">
        <v>0</v>
      </c>
      <c r="Q12" s="50">
        <v>0</v>
      </c>
      <c r="R12" s="50">
        <v>0</v>
      </c>
      <c r="S12" s="48">
        <v>0</v>
      </c>
    </row>
    <row r="13" spans="1:19" ht="20.25" customHeight="1" thickBot="1">
      <c r="A13" s="57"/>
      <c r="B13" s="138"/>
      <c r="C13" s="103"/>
      <c r="D13" s="103"/>
      <c r="E13" s="59"/>
      <c r="F13" s="103"/>
      <c r="G13" s="104"/>
      <c r="H13" s="104"/>
      <c r="I13" s="103"/>
      <c r="J13" s="103"/>
      <c r="K13" s="103"/>
      <c r="L13" s="103"/>
      <c r="M13" s="103"/>
      <c r="N13" s="103"/>
      <c r="O13" s="104"/>
      <c r="P13" s="104"/>
      <c r="Q13" s="104"/>
      <c r="R13" s="104"/>
      <c r="S13" s="132"/>
    </row>
  </sheetData>
  <sheetProtection/>
  <mergeCells count="25">
    <mergeCell ref="A2:S2"/>
    <mergeCell ref="A3:S3"/>
    <mergeCell ref="A4:S4"/>
    <mergeCell ref="A6:A8"/>
    <mergeCell ref="B6:B8"/>
    <mergeCell ref="C6:C8"/>
    <mergeCell ref="D6:D8"/>
    <mergeCell ref="E6:E8"/>
    <mergeCell ref="F6:F8"/>
    <mergeCell ref="G6:J6"/>
    <mergeCell ref="O6:O8"/>
    <mergeCell ref="P6:P8"/>
    <mergeCell ref="Q6:Q8"/>
    <mergeCell ref="R6:S6"/>
    <mergeCell ref="R7:R8"/>
    <mergeCell ref="S7:S8"/>
    <mergeCell ref="L7:L8"/>
    <mergeCell ref="M7:M8"/>
    <mergeCell ref="K6:K8"/>
    <mergeCell ref="L6:N6"/>
    <mergeCell ref="N7:N8"/>
    <mergeCell ref="G7:G8"/>
    <mergeCell ref="H7:H8"/>
    <mergeCell ref="I7:I8"/>
    <mergeCell ref="J7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O10">
      <selection activeCell="V18" sqref="V18"/>
    </sheetView>
  </sheetViews>
  <sheetFormatPr defaultColWidth="9.140625" defaultRowHeight="12.75"/>
  <cols>
    <col min="1" max="1" width="4.421875" style="2" customWidth="1"/>
    <col min="2" max="2" width="18.8515625" style="2" customWidth="1"/>
    <col min="3" max="3" width="5.28125" style="2" customWidth="1"/>
    <col min="4" max="5" width="9.421875" style="2" customWidth="1"/>
    <col min="6" max="6" width="10.8515625" style="2" customWidth="1"/>
    <col min="7" max="7" width="7.8515625" style="2" customWidth="1"/>
    <col min="8" max="8" width="9.28125" style="2" customWidth="1"/>
    <col min="9" max="9" width="9.140625" style="2" customWidth="1"/>
    <col min="10" max="10" width="9.421875" style="2" customWidth="1"/>
    <col min="11" max="11" width="8.7109375" style="2" customWidth="1"/>
    <col min="12" max="12" width="6.00390625" style="2" customWidth="1"/>
    <col min="13" max="13" width="9.7109375" style="2" customWidth="1"/>
    <col min="14" max="14" width="9.140625" style="2" customWidth="1"/>
    <col min="15" max="15" width="8.8515625" style="2" customWidth="1"/>
    <col min="16" max="16" width="7.28125" style="2" customWidth="1"/>
    <col min="17" max="17" width="9.28125" style="2" customWidth="1"/>
    <col min="18" max="18" width="8.7109375" style="2" customWidth="1"/>
    <col min="19" max="19" width="10.28125" style="2" customWidth="1"/>
    <col min="20" max="20" width="10.00390625" style="2" customWidth="1"/>
    <col min="21" max="21" width="9.140625" style="2" customWidth="1"/>
    <col min="22" max="22" width="10.8515625" style="2" customWidth="1"/>
    <col min="23" max="23" width="11.140625" style="2" customWidth="1"/>
    <col min="24" max="24" width="10.28125" style="2" customWidth="1"/>
    <col min="25" max="25" width="12.7109375" style="2" customWidth="1"/>
    <col min="26" max="26" width="10.8515625" style="2" bestFit="1" customWidth="1"/>
    <col min="27" max="16384" width="9.140625" style="2" customWidth="1"/>
  </cols>
  <sheetData>
    <row r="1" spans="17:22" ht="45" customHeight="1">
      <c r="Q1" s="359"/>
      <c r="R1" s="359"/>
      <c r="S1" s="359"/>
      <c r="T1" s="359"/>
      <c r="U1" s="359"/>
      <c r="V1" s="359"/>
    </row>
    <row r="2" spans="1:22" ht="18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</row>
    <row r="3" spans="1:22" ht="39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s="3" customFormat="1" ht="15.75" customHeight="1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2:24" ht="17.25">
      <c r="B5" s="4" t="s">
        <v>205</v>
      </c>
      <c r="X5" s="28" t="s">
        <v>165</v>
      </c>
    </row>
    <row r="6" spans="1:25" ht="27.75" customHeight="1">
      <c r="A6" s="336" t="s">
        <v>2</v>
      </c>
      <c r="B6" s="337" t="s">
        <v>3</v>
      </c>
      <c r="C6" s="333" t="s">
        <v>4</v>
      </c>
      <c r="D6" s="333" t="s">
        <v>5</v>
      </c>
      <c r="E6" s="333" t="s">
        <v>6</v>
      </c>
      <c r="F6" s="333" t="s">
        <v>7</v>
      </c>
      <c r="G6" s="337" t="s">
        <v>8</v>
      </c>
      <c r="H6" s="337"/>
      <c r="I6" s="333" t="s">
        <v>9</v>
      </c>
      <c r="J6" s="337" t="s">
        <v>8</v>
      </c>
      <c r="K6" s="337"/>
      <c r="L6" s="337"/>
      <c r="M6" s="333" t="s">
        <v>10</v>
      </c>
      <c r="N6" s="332" t="s">
        <v>11</v>
      </c>
      <c r="O6" s="334" t="s">
        <v>8</v>
      </c>
      <c r="P6" s="334"/>
      <c r="Q6" s="333" t="s">
        <v>12</v>
      </c>
      <c r="R6" s="332" t="s">
        <v>13</v>
      </c>
      <c r="S6" s="332" t="s">
        <v>14</v>
      </c>
      <c r="T6" s="332" t="s">
        <v>15</v>
      </c>
      <c r="U6" s="332" t="s">
        <v>137</v>
      </c>
      <c r="V6" s="332" t="s">
        <v>138</v>
      </c>
      <c r="W6" s="332" t="s">
        <v>139</v>
      </c>
      <c r="X6" s="332" t="s">
        <v>140</v>
      </c>
      <c r="Y6" s="332" t="s">
        <v>144</v>
      </c>
    </row>
    <row r="7" spans="1:25" ht="239.25" customHeight="1">
      <c r="A7" s="336"/>
      <c r="B7" s="337"/>
      <c r="C7" s="333"/>
      <c r="D7" s="333"/>
      <c r="E7" s="333"/>
      <c r="F7" s="333"/>
      <c r="G7" s="333" t="s">
        <v>16</v>
      </c>
      <c r="H7" s="333" t="s">
        <v>17</v>
      </c>
      <c r="I7" s="333"/>
      <c r="J7" s="333" t="s">
        <v>18</v>
      </c>
      <c r="K7" s="333" t="s">
        <v>19</v>
      </c>
      <c r="L7" s="333" t="s">
        <v>20</v>
      </c>
      <c r="M7" s="333"/>
      <c r="N7" s="332"/>
      <c r="O7" s="332" t="s">
        <v>21</v>
      </c>
      <c r="P7" s="332" t="s">
        <v>22</v>
      </c>
      <c r="Q7" s="333"/>
      <c r="R7" s="332"/>
      <c r="S7" s="332"/>
      <c r="T7" s="332"/>
      <c r="U7" s="332"/>
      <c r="V7" s="332"/>
      <c r="W7" s="332"/>
      <c r="X7" s="332"/>
      <c r="Y7" s="332"/>
    </row>
    <row r="8" spans="1:25" ht="148.5" customHeight="1">
      <c r="A8" s="336"/>
      <c r="B8" s="337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2"/>
      <c r="O8" s="332"/>
      <c r="P8" s="332"/>
      <c r="Q8" s="333"/>
      <c r="R8" s="332"/>
      <c r="S8" s="332"/>
      <c r="T8" s="332"/>
      <c r="U8" s="332"/>
      <c r="V8" s="332"/>
      <c r="W8" s="332"/>
      <c r="X8" s="332"/>
      <c r="Y8" s="332"/>
    </row>
    <row r="9" spans="1:25" s="34" customFormat="1" ht="15.75" customHeight="1">
      <c r="A9" s="179">
        <v>1</v>
      </c>
      <c r="B9" s="179">
        <v>2</v>
      </c>
      <c r="C9" s="179">
        <v>3</v>
      </c>
      <c r="D9" s="179">
        <v>4</v>
      </c>
      <c r="E9" s="179">
        <v>5</v>
      </c>
      <c r="F9" s="179">
        <v>6</v>
      </c>
      <c r="G9" s="179">
        <v>7</v>
      </c>
      <c r="H9" s="179">
        <v>8</v>
      </c>
      <c r="I9" s="179">
        <v>9</v>
      </c>
      <c r="J9" s="179">
        <v>10</v>
      </c>
      <c r="K9" s="179">
        <v>11</v>
      </c>
      <c r="L9" s="179">
        <v>12</v>
      </c>
      <c r="M9" s="179">
        <v>13</v>
      </c>
      <c r="N9" s="179">
        <v>14</v>
      </c>
      <c r="O9" s="179">
        <v>15</v>
      </c>
      <c r="P9" s="179">
        <v>16</v>
      </c>
      <c r="Q9" s="179">
        <v>17</v>
      </c>
      <c r="R9" s="179">
        <v>18</v>
      </c>
      <c r="S9" s="179">
        <v>19</v>
      </c>
      <c r="T9" s="179">
        <v>20</v>
      </c>
      <c r="U9" s="179">
        <v>21</v>
      </c>
      <c r="V9" s="179">
        <v>22</v>
      </c>
      <c r="W9" s="179">
        <v>23</v>
      </c>
      <c r="X9" s="179">
        <v>24</v>
      </c>
      <c r="Y9" s="179">
        <v>25</v>
      </c>
    </row>
    <row r="10" spans="1:25" ht="75" customHeight="1">
      <c r="A10" s="206" t="s">
        <v>23</v>
      </c>
      <c r="B10" s="46" t="s">
        <v>120</v>
      </c>
      <c r="C10" s="130">
        <v>100</v>
      </c>
      <c r="D10" s="152">
        <v>481393</v>
      </c>
      <c r="E10" s="152">
        <v>354499</v>
      </c>
      <c r="F10" s="152">
        <v>178309</v>
      </c>
      <c r="G10" s="152">
        <v>5595</v>
      </c>
      <c r="H10" s="152">
        <v>148351</v>
      </c>
      <c r="I10" s="152">
        <v>85522</v>
      </c>
      <c r="J10" s="152">
        <v>25100</v>
      </c>
      <c r="K10" s="152">
        <v>59473</v>
      </c>
      <c r="L10" s="152">
        <v>949</v>
      </c>
      <c r="M10" s="152">
        <v>406887</v>
      </c>
      <c r="N10" s="152">
        <v>167293</v>
      </c>
      <c r="O10" s="152">
        <v>9318</v>
      </c>
      <c r="P10" s="152">
        <v>5807</v>
      </c>
      <c r="Q10" s="152">
        <v>659702</v>
      </c>
      <c r="R10" s="152">
        <v>266666</v>
      </c>
      <c r="S10" s="152">
        <v>17911</v>
      </c>
      <c r="T10" s="152">
        <v>26</v>
      </c>
      <c r="U10" s="152">
        <v>399970</v>
      </c>
      <c r="V10" s="152">
        <v>384173</v>
      </c>
      <c r="W10" s="152">
        <v>373053</v>
      </c>
      <c r="X10" s="152">
        <v>355444</v>
      </c>
      <c r="Y10" s="152">
        <v>18499</v>
      </c>
    </row>
    <row r="11" spans="1:25" ht="19.5" customHeight="1">
      <c r="A11" s="206"/>
      <c r="B11" s="207" t="s">
        <v>66</v>
      </c>
      <c r="C11" s="25"/>
      <c r="D11" s="151">
        <f aca="true" t="shared" si="0" ref="D11:Y11">SUM(D10:D10)</f>
        <v>481393</v>
      </c>
      <c r="E11" s="151">
        <f t="shared" si="0"/>
        <v>354499</v>
      </c>
      <c r="F11" s="151">
        <f t="shared" si="0"/>
        <v>178309</v>
      </c>
      <c r="G11" s="151">
        <f t="shared" si="0"/>
        <v>5595</v>
      </c>
      <c r="H11" s="151">
        <f t="shared" si="0"/>
        <v>148351</v>
      </c>
      <c r="I11" s="151">
        <f t="shared" si="0"/>
        <v>85522</v>
      </c>
      <c r="J11" s="151">
        <f t="shared" si="0"/>
        <v>25100</v>
      </c>
      <c r="K11" s="151">
        <f t="shared" si="0"/>
        <v>59473</v>
      </c>
      <c r="L11" s="151">
        <f t="shared" si="0"/>
        <v>949</v>
      </c>
      <c r="M11" s="151">
        <f t="shared" si="0"/>
        <v>406887</v>
      </c>
      <c r="N11" s="151">
        <f t="shared" si="0"/>
        <v>167293</v>
      </c>
      <c r="O11" s="151">
        <f t="shared" si="0"/>
        <v>9318</v>
      </c>
      <c r="P11" s="151">
        <f t="shared" si="0"/>
        <v>5807</v>
      </c>
      <c r="Q11" s="151">
        <f t="shared" si="0"/>
        <v>659702</v>
      </c>
      <c r="R11" s="151">
        <f t="shared" si="0"/>
        <v>266666</v>
      </c>
      <c r="S11" s="151">
        <f t="shared" si="0"/>
        <v>17911</v>
      </c>
      <c r="T11" s="151">
        <f t="shared" si="0"/>
        <v>26</v>
      </c>
      <c r="U11" s="151">
        <f t="shared" si="0"/>
        <v>399970</v>
      </c>
      <c r="V11" s="151">
        <f t="shared" si="0"/>
        <v>384173</v>
      </c>
      <c r="W11" s="151">
        <f t="shared" si="0"/>
        <v>373053</v>
      </c>
      <c r="X11" s="151">
        <f t="shared" si="0"/>
        <v>355444</v>
      </c>
      <c r="Y11" s="151">
        <f t="shared" si="0"/>
        <v>18499</v>
      </c>
    </row>
  </sheetData>
  <sheetProtection/>
  <mergeCells count="32">
    <mergeCell ref="Q1:V1"/>
    <mergeCell ref="A2:V2"/>
    <mergeCell ref="A3:V3"/>
    <mergeCell ref="A4:V4"/>
    <mergeCell ref="A6:A8"/>
    <mergeCell ref="K7:K8"/>
    <mergeCell ref="O7:O8"/>
    <mergeCell ref="P7:P8"/>
    <mergeCell ref="C6:C8"/>
    <mergeCell ref="D6:D8"/>
    <mergeCell ref="N6:N8"/>
    <mergeCell ref="U6:U8"/>
    <mergeCell ref="X6:X8"/>
    <mergeCell ref="B6:B8"/>
    <mergeCell ref="O6:P6"/>
    <mergeCell ref="F6:F8"/>
    <mergeCell ref="H7:H8"/>
    <mergeCell ref="J7:J8"/>
    <mergeCell ref="E6:E8"/>
    <mergeCell ref="J6:L6"/>
    <mergeCell ref="G6:H6"/>
    <mergeCell ref="M6:M8"/>
    <mergeCell ref="I6:I8"/>
    <mergeCell ref="G7:G8"/>
    <mergeCell ref="L7:L8"/>
    <mergeCell ref="V6:V8"/>
    <mergeCell ref="Y6:Y8"/>
    <mergeCell ref="S6:S8"/>
    <mergeCell ref="Q6:Q8"/>
    <mergeCell ref="R6:R8"/>
    <mergeCell ref="T6:T8"/>
    <mergeCell ref="W6:W8"/>
  </mergeCells>
  <printOptions/>
  <pageMargins left="0.2" right="0.2" top="0.54" bottom="0.22" header="0.5" footer="0.2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E4">
      <selection activeCell="N15" sqref="N15"/>
    </sheetView>
  </sheetViews>
  <sheetFormatPr defaultColWidth="9.140625" defaultRowHeight="12.75"/>
  <cols>
    <col min="1" max="1" width="3.8515625" style="2" customWidth="1"/>
    <col min="2" max="2" width="39.8515625" style="2" customWidth="1"/>
    <col min="3" max="3" width="12.57421875" style="2" customWidth="1"/>
    <col min="4" max="4" width="10.7109375" style="2" customWidth="1"/>
    <col min="5" max="5" width="12.8515625" style="2" customWidth="1"/>
    <col min="6" max="6" width="9.57421875" style="2" customWidth="1"/>
    <col min="7" max="7" width="14.00390625" style="2" customWidth="1"/>
    <col min="8" max="8" width="8.8515625" style="2" customWidth="1"/>
    <col min="9" max="9" width="12.140625" style="2" customWidth="1"/>
    <col min="10" max="10" width="10.8515625" style="2" customWidth="1"/>
    <col min="11" max="11" width="10.00390625" style="2" customWidth="1"/>
    <col min="12" max="12" width="9.28125" style="2" customWidth="1"/>
    <col min="13" max="13" width="11.00390625" style="2" customWidth="1"/>
    <col min="14" max="14" width="8.140625" style="2" customWidth="1"/>
    <col min="15" max="15" width="9.140625" style="2" customWidth="1"/>
    <col min="16" max="16" width="10.7109375" style="2" customWidth="1"/>
    <col min="17" max="17" width="10.421875" style="2" customWidth="1"/>
    <col min="18" max="18" width="9.8515625" style="2" customWidth="1"/>
    <col min="19" max="19" width="15.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335" t="s">
        <v>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39" customHeight="1">
      <c r="A3" s="338" t="s">
        <v>64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ht="36" customHeight="1" thickBot="1">
      <c r="A4" s="26" t="s">
        <v>206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 t="s">
        <v>165</v>
      </c>
      <c r="S4" s="27"/>
    </row>
    <row r="5" spans="1:19" ht="0.75" customHeight="1">
      <c r="A5" s="418" t="s">
        <v>2</v>
      </c>
      <c r="B5" s="379" t="s">
        <v>3</v>
      </c>
      <c r="C5" s="369" t="s">
        <v>45</v>
      </c>
      <c r="D5" s="369" t="s">
        <v>46</v>
      </c>
      <c r="E5" s="369" t="s">
        <v>47</v>
      </c>
      <c r="F5" s="369" t="s">
        <v>48</v>
      </c>
      <c r="G5" s="379"/>
      <c r="H5" s="379"/>
      <c r="I5" s="379"/>
      <c r="J5" s="379"/>
      <c r="K5" s="369" t="s">
        <v>49</v>
      </c>
      <c r="L5" s="379"/>
      <c r="M5" s="379"/>
      <c r="N5" s="379"/>
      <c r="O5" s="369" t="s">
        <v>50</v>
      </c>
      <c r="P5" s="369" t="s">
        <v>65</v>
      </c>
      <c r="Q5" s="375" t="s">
        <v>52</v>
      </c>
      <c r="R5" s="380"/>
      <c r="S5" s="417"/>
    </row>
    <row r="6" spans="1:19" ht="282.75" customHeight="1">
      <c r="A6" s="419"/>
      <c r="B6" s="343"/>
      <c r="C6" s="341"/>
      <c r="D6" s="341"/>
      <c r="E6" s="341"/>
      <c r="F6" s="341"/>
      <c r="G6" s="341" t="s">
        <v>53</v>
      </c>
      <c r="H6" s="341" t="s">
        <v>54</v>
      </c>
      <c r="I6" s="341" t="s">
        <v>55</v>
      </c>
      <c r="J6" s="341" t="s">
        <v>56</v>
      </c>
      <c r="K6" s="341"/>
      <c r="L6" s="341" t="s">
        <v>57</v>
      </c>
      <c r="M6" s="341" t="s">
        <v>58</v>
      </c>
      <c r="N6" s="341" t="s">
        <v>59</v>
      </c>
      <c r="O6" s="341"/>
      <c r="P6" s="341"/>
      <c r="Q6" s="340"/>
      <c r="R6" s="340" t="s">
        <v>60</v>
      </c>
      <c r="S6" s="422" t="s">
        <v>61</v>
      </c>
    </row>
    <row r="7" spans="1:19" ht="148.5" customHeight="1" thickBot="1">
      <c r="A7" s="420"/>
      <c r="B7" s="421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5"/>
      <c r="R7" s="415"/>
      <c r="S7" s="423"/>
    </row>
    <row r="8" spans="1:19" s="34" customFormat="1" ht="20.25" customHeight="1" thickBot="1">
      <c r="A8" s="86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J8" s="85">
        <v>10</v>
      </c>
      <c r="K8" s="85">
        <v>11</v>
      </c>
      <c r="L8" s="85">
        <v>12</v>
      </c>
      <c r="M8" s="85">
        <v>13</v>
      </c>
      <c r="N8" s="85">
        <v>14</v>
      </c>
      <c r="O8" s="85">
        <v>15</v>
      </c>
      <c r="P8" s="85">
        <v>16</v>
      </c>
      <c r="Q8" s="85">
        <v>17</v>
      </c>
      <c r="R8" s="85">
        <v>18</v>
      </c>
      <c r="S8" s="99">
        <v>19</v>
      </c>
    </row>
    <row r="9" spans="1:19" ht="57.75" customHeight="1">
      <c r="A9" s="102" t="s">
        <v>23</v>
      </c>
      <c r="B9" s="46" t="s">
        <v>120</v>
      </c>
      <c r="C9" s="208">
        <f>SUM('[1]ashxatak-tarekan2016'!H10/'[1]ashxatak-tarekan2016'!N10)</f>
        <v>0.8867735051675802</v>
      </c>
      <c r="D9" s="208">
        <f>SUM('[1]ashxatak-tarekan2016'!F10/'[1]ashxatak-tarekan2016'!N10)</f>
        <v>1.0658485411822372</v>
      </c>
      <c r="E9" s="174">
        <f>SUM('[1]ashxatak-tarekan2016'!F10-'[1]ashxatak-tarekan2016'!N10)</f>
        <v>11016</v>
      </c>
      <c r="F9" s="209">
        <f>E9/'[1]ashxatak-tarekan2016'!F10</f>
        <v>0.06178039246476622</v>
      </c>
      <c r="G9" s="210">
        <f>'[1]ashxatak-tarekan2016'!D10/'[1]ashxatak-tarekan2016'!F10*100</f>
        <v>269.9768379610676</v>
      </c>
      <c r="H9" s="210">
        <f>'[1]ashxatak-tarekan2016'!D10/SUM('[1]ashxatak-tarekan2016'!D10+'[1]ashxatak-tarekan2016'!F10)*100</f>
        <v>72.97128097231781</v>
      </c>
      <c r="I9" s="209">
        <f>'[1]ashxatak-tarekan2016'!I10/'[1]ashxatak-tarekan2016'!Q10</f>
        <v>0.1296373210934634</v>
      </c>
      <c r="J9" s="209">
        <f>SUM('[1]ashxatak-tarekan2016'!I10+'[1]ashxatak-tarekan2016'!M10)/'[1]ashxatak-tarekan2016'!Q10</f>
        <v>0.746411258416679</v>
      </c>
      <c r="K9" s="209">
        <f>SUM('[1]ashxatak-tarekan2016'!I10/('[1]ashxatak-tarekan2016'!M10+'[1]ashxatak-tarekan2016'!N10))</f>
        <v>0.14894632345257586</v>
      </c>
      <c r="L9" s="209">
        <f>'[1]ashxatak-tarekan2016'!I10/'[1]ashxatak-tarekan2016'!D10</f>
        <v>0.17765526295563083</v>
      </c>
      <c r="M9" s="209">
        <f>'[1]ashxatak-tarekan2016'!R10/(SUM('[1]ashxatak-1'!Q10+'[1]ashxatak-tarekan2016'!Q10)/2)</f>
        <v>0.380323622933857</v>
      </c>
      <c r="N9" s="209">
        <f>'[1]ashxatak-tarekan2016'!R10/(SUM('[1]ashxatak-1'!F10+'[1]ashxatak-tarekan2016'!F10)/2)</f>
        <v>0.9367811650308084</v>
      </c>
      <c r="O9" s="210">
        <f>'[1]ashxatak-tarekan2016'!S10/(SUM('[1]ashxatak-1'!Q10+'[1]ashxatak-tarekan2016'!Q10)/2)*100</f>
        <v>2.554497540131968</v>
      </c>
      <c r="P9" s="209">
        <f>'[1]ashxatak-tarekan2016'!S10/(SUM('[1]ashxatak-1'!F10+'[1]ashxatak-tarekan2016'!F10)/2)*100</f>
        <v>6.29202352263386</v>
      </c>
      <c r="Q9" s="210">
        <f>'[1]ashxatak-tarekan2016'!S10/'[1]ashxatak-tarekan2016'!I10*100</f>
        <v>20.943149131217698</v>
      </c>
      <c r="R9" s="210">
        <f>'[1]ashxatak-tarekan2016'!S10/'[1]ashxatak-tarekan2016'!R10*100</f>
        <v>6.716641791604479</v>
      </c>
      <c r="S9" s="209">
        <f>SUM('[1]ashxatak-tarekan2016'!M10+'[1]ashxatak-tarekan2016'!N10)/'[1]ashxatak-tarekan2016'!I10</f>
        <v>6.71382802086013</v>
      </c>
    </row>
    <row r="10" spans="1:19" ht="20.25" customHeight="1">
      <c r="A10" s="69"/>
      <c r="B10" s="92"/>
      <c r="C10" s="9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24">
    <mergeCell ref="C5:C7"/>
    <mergeCell ref="A5:A7"/>
    <mergeCell ref="B5:B7"/>
    <mergeCell ref="S6:S7"/>
    <mergeCell ref="L6:L7"/>
    <mergeCell ref="M6:M7"/>
    <mergeCell ref="N6:N7"/>
    <mergeCell ref="O5:O7"/>
    <mergeCell ref="A2:S2"/>
    <mergeCell ref="A3:S3"/>
    <mergeCell ref="G5:J5"/>
    <mergeCell ref="L5:N5"/>
    <mergeCell ref="R5:S5"/>
    <mergeCell ref="E5:E7"/>
    <mergeCell ref="R6:R7"/>
    <mergeCell ref="P5:P7"/>
    <mergeCell ref="Q5:Q7"/>
    <mergeCell ref="D5:D7"/>
    <mergeCell ref="G6:G7"/>
    <mergeCell ref="H6:H7"/>
    <mergeCell ref="I6:I7"/>
    <mergeCell ref="F5:F7"/>
    <mergeCell ref="K5:K7"/>
    <mergeCell ref="J6:J7"/>
  </mergeCells>
  <printOptions/>
  <pageMargins left="0.29" right="0.2" top="0.47" bottom="0.5" header="0.31" footer="0.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J10">
      <selection activeCell="AA10" sqref="AA10:AF10"/>
    </sheetView>
  </sheetViews>
  <sheetFormatPr defaultColWidth="9.140625" defaultRowHeight="12.75"/>
  <cols>
    <col min="1" max="1" width="3.8515625" style="2" customWidth="1"/>
    <col min="2" max="2" width="17.57421875" style="2" customWidth="1"/>
    <col min="3" max="3" width="4.57421875" style="2" customWidth="1"/>
    <col min="4" max="4" width="8.00390625" style="2" customWidth="1"/>
    <col min="5" max="5" width="7.00390625" style="2" customWidth="1"/>
    <col min="6" max="6" width="9.140625" style="2" customWidth="1"/>
    <col min="7" max="7" width="8.7109375" style="2" customWidth="1"/>
    <col min="8" max="8" width="5.8515625" style="2" customWidth="1"/>
    <col min="9" max="9" width="10.00390625" style="2" customWidth="1"/>
    <col min="10" max="10" width="8.28125" style="2" customWidth="1"/>
    <col min="11" max="11" width="9.28125" style="2" customWidth="1"/>
    <col min="12" max="12" width="9.00390625" style="2" customWidth="1"/>
    <col min="13" max="13" width="5.28125" style="2" customWidth="1"/>
    <col min="14" max="14" width="7.421875" style="2" customWidth="1"/>
    <col min="15" max="15" width="6.7109375" style="2" customWidth="1"/>
    <col min="16" max="16" width="6.57421875" style="2" customWidth="1"/>
    <col min="17" max="18" width="9.00390625" style="2" customWidth="1"/>
    <col min="19" max="19" width="8.7109375" style="2" customWidth="1"/>
    <col min="20" max="20" width="4.00390625" style="2" customWidth="1"/>
    <col min="21" max="21" width="10.421875" style="2" customWidth="1"/>
    <col min="22" max="22" width="9.00390625" style="2" customWidth="1"/>
    <col min="23" max="23" width="9.421875" style="2" customWidth="1"/>
    <col min="24" max="24" width="9.00390625" style="2" customWidth="1"/>
    <col min="25" max="25" width="7.28125" style="2" customWidth="1"/>
    <col min="26" max="26" width="6.00390625" style="2" customWidth="1"/>
    <col min="27" max="27" width="10.8515625" style="2" bestFit="1" customWidth="1"/>
    <col min="28" max="16384" width="9.140625" style="2" customWidth="1"/>
  </cols>
  <sheetData>
    <row r="1" spans="17:25" ht="45" customHeight="1">
      <c r="Q1" s="359"/>
      <c r="R1" s="359"/>
      <c r="S1" s="359"/>
      <c r="T1" s="359"/>
      <c r="U1" s="359"/>
      <c r="V1" s="359"/>
      <c r="W1" s="79"/>
      <c r="X1" s="79"/>
      <c r="Y1" s="79"/>
    </row>
    <row r="2" spans="1:25" ht="18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80"/>
      <c r="X2" s="80"/>
      <c r="Y2" s="80"/>
    </row>
    <row r="3" spans="1:25" ht="39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81"/>
      <c r="X3" s="81"/>
      <c r="Y3" s="81"/>
    </row>
    <row r="4" spans="1:25" s="3" customFormat="1" ht="15.75" customHeight="1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82"/>
      <c r="X4" s="82"/>
      <c r="Y4" s="82"/>
    </row>
    <row r="5" spans="2:24" ht="18" thickBot="1">
      <c r="B5" s="4" t="s">
        <v>205</v>
      </c>
      <c r="X5" s="28" t="s">
        <v>207</v>
      </c>
    </row>
    <row r="6" spans="1:25" ht="27.75" customHeight="1" thickTop="1">
      <c r="A6" s="424" t="s">
        <v>2</v>
      </c>
      <c r="B6" s="362" t="s">
        <v>3</v>
      </c>
      <c r="C6" s="348" t="s">
        <v>4</v>
      </c>
      <c r="D6" s="355" t="s">
        <v>5</v>
      </c>
      <c r="E6" s="364" t="s">
        <v>6</v>
      </c>
      <c r="F6" s="355" t="s">
        <v>7</v>
      </c>
      <c r="G6" s="368" t="s">
        <v>8</v>
      </c>
      <c r="H6" s="368"/>
      <c r="I6" s="355" t="s">
        <v>9</v>
      </c>
      <c r="J6" s="368" t="s">
        <v>8</v>
      </c>
      <c r="K6" s="368"/>
      <c r="L6" s="368"/>
      <c r="M6" s="355" t="s">
        <v>10</v>
      </c>
      <c r="N6" s="346" t="s">
        <v>11</v>
      </c>
      <c r="O6" s="367" t="s">
        <v>8</v>
      </c>
      <c r="P6" s="367"/>
      <c r="Q6" s="348" t="s">
        <v>12</v>
      </c>
      <c r="R6" s="346" t="s">
        <v>13</v>
      </c>
      <c r="S6" s="344" t="s">
        <v>14</v>
      </c>
      <c r="T6" s="346" t="s">
        <v>15</v>
      </c>
      <c r="U6" s="344" t="s">
        <v>137</v>
      </c>
      <c r="V6" s="346" t="s">
        <v>138</v>
      </c>
      <c r="W6" s="344" t="s">
        <v>139</v>
      </c>
      <c r="X6" s="346" t="s">
        <v>140</v>
      </c>
      <c r="Y6" s="346" t="s">
        <v>144</v>
      </c>
    </row>
    <row r="7" spans="1:25" ht="239.25" customHeight="1">
      <c r="A7" s="425"/>
      <c r="B7" s="363"/>
      <c r="C7" s="349"/>
      <c r="D7" s="356"/>
      <c r="E7" s="358"/>
      <c r="F7" s="356"/>
      <c r="G7" s="353" t="s">
        <v>16</v>
      </c>
      <c r="H7" s="357" t="s">
        <v>17</v>
      </c>
      <c r="I7" s="356"/>
      <c r="J7" s="353" t="s">
        <v>18</v>
      </c>
      <c r="K7" s="353" t="s">
        <v>19</v>
      </c>
      <c r="L7" s="357" t="s">
        <v>20</v>
      </c>
      <c r="M7" s="356"/>
      <c r="N7" s="347"/>
      <c r="O7" s="365" t="s">
        <v>21</v>
      </c>
      <c r="P7" s="365" t="s">
        <v>22</v>
      </c>
      <c r="Q7" s="349"/>
      <c r="R7" s="347"/>
      <c r="S7" s="345"/>
      <c r="T7" s="347"/>
      <c r="U7" s="345"/>
      <c r="V7" s="347"/>
      <c r="W7" s="345"/>
      <c r="X7" s="347"/>
      <c r="Y7" s="347"/>
    </row>
    <row r="8" spans="1:25" ht="148.5" customHeight="1" thickBot="1">
      <c r="A8" s="426"/>
      <c r="B8" s="427"/>
      <c r="C8" s="349"/>
      <c r="D8" s="356"/>
      <c r="E8" s="358"/>
      <c r="F8" s="356"/>
      <c r="G8" s="354"/>
      <c r="H8" s="358"/>
      <c r="I8" s="356"/>
      <c r="J8" s="354"/>
      <c r="K8" s="354"/>
      <c r="L8" s="358"/>
      <c r="M8" s="356"/>
      <c r="N8" s="347"/>
      <c r="O8" s="366"/>
      <c r="P8" s="366"/>
      <c r="Q8" s="349"/>
      <c r="R8" s="347"/>
      <c r="S8" s="345"/>
      <c r="T8" s="347"/>
      <c r="U8" s="345"/>
      <c r="V8" s="347"/>
      <c r="W8" s="345"/>
      <c r="X8" s="347"/>
      <c r="Y8" s="347"/>
    </row>
    <row r="9" spans="1:31" s="34" customFormat="1" ht="15.75" customHeight="1" thickTop="1">
      <c r="A9" s="19">
        <v>1</v>
      </c>
      <c r="B9" s="20">
        <v>2</v>
      </c>
      <c r="C9" s="21">
        <v>3</v>
      </c>
      <c r="D9" s="22">
        <v>4</v>
      </c>
      <c r="E9" s="23">
        <v>5</v>
      </c>
      <c r="F9" s="22">
        <v>6</v>
      </c>
      <c r="G9" s="23">
        <v>7</v>
      </c>
      <c r="H9" s="23">
        <v>8</v>
      </c>
      <c r="I9" s="22">
        <v>9</v>
      </c>
      <c r="J9" s="23">
        <v>10</v>
      </c>
      <c r="K9" s="23">
        <v>11</v>
      </c>
      <c r="L9" s="23">
        <v>12</v>
      </c>
      <c r="M9" s="22">
        <v>13</v>
      </c>
      <c r="N9" s="22">
        <v>14</v>
      </c>
      <c r="O9" s="23">
        <v>15</v>
      </c>
      <c r="P9" s="23">
        <v>16</v>
      </c>
      <c r="Q9" s="20">
        <v>17</v>
      </c>
      <c r="R9" s="22">
        <v>18</v>
      </c>
      <c r="S9" s="20">
        <v>19</v>
      </c>
      <c r="T9" s="22">
        <v>20</v>
      </c>
      <c r="U9" s="20">
        <v>21</v>
      </c>
      <c r="V9" s="22">
        <v>22</v>
      </c>
      <c r="W9" s="20">
        <v>23</v>
      </c>
      <c r="X9" s="22">
        <v>24</v>
      </c>
      <c r="Y9" s="22">
        <v>25</v>
      </c>
      <c r="AA9" s="34" t="s">
        <v>169</v>
      </c>
      <c r="AB9" s="89" t="s">
        <v>170</v>
      </c>
      <c r="AC9" s="34">
        <v>6</v>
      </c>
      <c r="AD9" s="34">
        <v>11</v>
      </c>
      <c r="AE9" s="34">
        <v>17</v>
      </c>
    </row>
    <row r="10" spans="1:25" ht="68.25" customHeight="1">
      <c r="A10" s="16" t="s">
        <v>23</v>
      </c>
      <c r="B10" s="39" t="s">
        <v>178</v>
      </c>
      <c r="C10" s="1">
        <v>100</v>
      </c>
      <c r="D10" s="211">
        <v>68096</v>
      </c>
      <c r="E10" s="211">
        <v>37770</v>
      </c>
      <c r="F10" s="211">
        <v>58045</v>
      </c>
      <c r="G10" s="211">
        <v>45535</v>
      </c>
      <c r="H10" s="211">
        <v>1071</v>
      </c>
      <c r="I10" s="211">
        <v>106638</v>
      </c>
      <c r="J10" s="211">
        <v>55478</v>
      </c>
      <c r="K10" s="211">
        <v>13034</v>
      </c>
      <c r="L10" s="211">
        <v>27465</v>
      </c>
      <c r="M10" s="211">
        <v>0</v>
      </c>
      <c r="N10" s="211">
        <v>19503</v>
      </c>
      <c r="O10" s="211">
        <v>2361</v>
      </c>
      <c r="P10" s="211">
        <v>10102</v>
      </c>
      <c r="Q10" s="211">
        <v>126141</v>
      </c>
      <c r="R10" s="211">
        <v>303334.1</v>
      </c>
      <c r="S10" s="211">
        <v>18695.1</v>
      </c>
      <c r="T10" s="65">
        <v>77</v>
      </c>
      <c r="U10" s="211">
        <v>303996</v>
      </c>
      <c r="V10" s="211">
        <v>303334</v>
      </c>
      <c r="W10" s="211">
        <v>281218</v>
      </c>
      <c r="X10" s="211">
        <v>134221</v>
      </c>
      <c r="Y10" s="212">
        <v>9174.5</v>
      </c>
    </row>
    <row r="11" spans="1:25" ht="19.5" customHeight="1">
      <c r="A11" s="16"/>
      <c r="B11" s="4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13"/>
      <c r="R11" s="213"/>
      <c r="S11" s="214"/>
      <c r="T11" s="213"/>
      <c r="U11" s="213"/>
      <c r="V11" s="215"/>
      <c r="W11" s="213"/>
      <c r="X11" s="215"/>
      <c r="Y11" s="215"/>
    </row>
    <row r="12" spans="1:25" s="220" customFormat="1" ht="18" thickBot="1">
      <c r="A12" s="216"/>
      <c r="B12" s="217" t="s">
        <v>66</v>
      </c>
      <c r="C12" s="218"/>
      <c r="D12" s="218">
        <f aca="true" t="shared" si="0" ref="D12:Y12">SUM(D10:D11)</f>
        <v>68096</v>
      </c>
      <c r="E12" s="218">
        <f t="shared" si="0"/>
        <v>37770</v>
      </c>
      <c r="F12" s="218">
        <f t="shared" si="0"/>
        <v>58045</v>
      </c>
      <c r="G12" s="218">
        <f t="shared" si="0"/>
        <v>45535</v>
      </c>
      <c r="H12" s="218">
        <f t="shared" si="0"/>
        <v>1071</v>
      </c>
      <c r="I12" s="218">
        <f t="shared" si="0"/>
        <v>106638</v>
      </c>
      <c r="J12" s="218">
        <f t="shared" si="0"/>
        <v>55478</v>
      </c>
      <c r="K12" s="218">
        <f t="shared" si="0"/>
        <v>13034</v>
      </c>
      <c r="L12" s="218">
        <f t="shared" si="0"/>
        <v>27465</v>
      </c>
      <c r="M12" s="218">
        <f t="shared" si="0"/>
        <v>0</v>
      </c>
      <c r="N12" s="218">
        <f t="shared" si="0"/>
        <v>19503</v>
      </c>
      <c r="O12" s="218">
        <f t="shared" si="0"/>
        <v>2361</v>
      </c>
      <c r="P12" s="218">
        <f t="shared" si="0"/>
        <v>10102</v>
      </c>
      <c r="Q12" s="218">
        <f>SUM(Q10:Q11)</f>
        <v>126141</v>
      </c>
      <c r="R12" s="218">
        <f t="shared" si="0"/>
        <v>303334.1</v>
      </c>
      <c r="S12" s="218">
        <f t="shared" si="0"/>
        <v>18695.1</v>
      </c>
      <c r="T12" s="218">
        <f t="shared" si="0"/>
        <v>77</v>
      </c>
      <c r="U12" s="218">
        <f t="shared" si="0"/>
        <v>303996</v>
      </c>
      <c r="V12" s="219">
        <f t="shared" si="0"/>
        <v>303334</v>
      </c>
      <c r="W12" s="218">
        <f t="shared" si="0"/>
        <v>281218</v>
      </c>
      <c r="X12" s="219">
        <f t="shared" si="0"/>
        <v>134221</v>
      </c>
      <c r="Y12" s="219">
        <f t="shared" si="0"/>
        <v>9174.5</v>
      </c>
    </row>
    <row r="14" spans="1:2" ht="17.25">
      <c r="A14" s="83"/>
      <c r="B14" s="41"/>
    </row>
  </sheetData>
  <sheetProtection/>
  <mergeCells count="32">
    <mergeCell ref="P7:P8"/>
    <mergeCell ref="T6:T8"/>
    <mergeCell ref="O7:O8"/>
    <mergeCell ref="G6:H6"/>
    <mergeCell ref="Y6:Y8"/>
    <mergeCell ref="V6:V8"/>
    <mergeCell ref="W6:W8"/>
    <mergeCell ref="M6:M8"/>
    <mergeCell ref="N6:N8"/>
    <mergeCell ref="L7:L8"/>
    <mergeCell ref="Q6:Q8"/>
    <mergeCell ref="X6:X8"/>
    <mergeCell ref="B6:B8"/>
    <mergeCell ref="C6:C8"/>
    <mergeCell ref="S6:S8"/>
    <mergeCell ref="U6:U8"/>
    <mergeCell ref="J7:J8"/>
    <mergeCell ref="H7:H8"/>
    <mergeCell ref="D6:D8"/>
    <mergeCell ref="G7:G8"/>
    <mergeCell ref="R6:R8"/>
    <mergeCell ref="O6:P6"/>
    <mergeCell ref="E6:E8"/>
    <mergeCell ref="F6:F8"/>
    <mergeCell ref="I6:I8"/>
    <mergeCell ref="J6:L6"/>
    <mergeCell ref="Q1:V1"/>
    <mergeCell ref="A2:V2"/>
    <mergeCell ref="A3:V3"/>
    <mergeCell ref="A4:V4"/>
    <mergeCell ref="A6:A8"/>
    <mergeCell ref="K7:K8"/>
  </mergeCells>
  <printOptions/>
  <pageMargins left="0.2" right="0.19" top="0.29" bottom="0.27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Gayane</dc:creator>
  <cp:keywords/>
  <dc:description/>
  <cp:lastModifiedBy>Windows User</cp:lastModifiedBy>
  <cp:lastPrinted>2017-05-20T11:43:45Z</cp:lastPrinted>
  <dcterms:created xsi:type="dcterms:W3CDTF">1996-10-14T23:33:28Z</dcterms:created>
  <dcterms:modified xsi:type="dcterms:W3CDTF">2019-06-05T07:28:22Z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